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Certivision\Stichting Demeter\Certificeerder\Voerberekening\"/>
    </mc:Choice>
  </mc:AlternateContent>
  <xr:revisionPtr revIDLastSave="0" documentId="13_ncr:1_{71081731-DFD0-46AD-B55F-DAB24662749A}" xr6:coauthVersionLast="47" xr6:coauthVersionMax="47" xr10:uidLastSave="{00000000-0000-0000-0000-000000000000}"/>
  <bookViews>
    <workbookView xWindow="-108" yWindow="-108" windowWidth="30936" windowHeight="16776" xr2:uid="{757B6A1A-2ACD-4838-95DB-7E7A0BF8D2A3}"/>
  </bookViews>
  <sheets>
    <sheet name="Berekening veevoeding" sheetId="2" r:id="rId1"/>
    <sheet name="Voedergewassen" sheetId="1" r:id="rId2"/>
    <sheet name="Voertypen" sheetId="5" r:id="rId3"/>
    <sheet name="Tabel GVE's" sheetId="3" r:id="rId4"/>
    <sheet name="Selectielijsten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2" l="1"/>
  <c r="H7" i="2"/>
  <c r="E59" i="2"/>
  <c r="H59" i="2" s="1"/>
  <c r="E58" i="2"/>
  <c r="H58" i="2" s="1"/>
  <c r="E57" i="2"/>
  <c r="H57" i="2" s="1"/>
  <c r="E56" i="2"/>
  <c r="H56" i="2" s="1"/>
  <c r="E55" i="2"/>
  <c r="H55" i="2" s="1"/>
  <c r="E54" i="2"/>
  <c r="H54" i="2" s="1"/>
  <c r="E53" i="2"/>
  <c r="H53" i="2" s="1"/>
  <c r="E52" i="2"/>
  <c r="H52" i="2" s="1"/>
  <c r="E51" i="2"/>
  <c r="H51" i="2" s="1"/>
  <c r="E50" i="2"/>
  <c r="H50" i="2" s="1"/>
  <c r="H30" i="2"/>
  <c r="H29" i="2"/>
  <c r="H27" i="2"/>
  <c r="H26" i="2"/>
  <c r="H25" i="2"/>
  <c r="H23" i="2"/>
  <c r="H22" i="2"/>
  <c r="H21" i="2"/>
  <c r="H20" i="2"/>
  <c r="H19" i="2"/>
  <c r="H18" i="2"/>
  <c r="H16" i="2"/>
  <c r="H15" i="2"/>
  <c r="H14" i="2"/>
  <c r="H12" i="2"/>
  <c r="H11" i="2"/>
  <c r="H10" i="2"/>
  <c r="H6" i="2"/>
  <c r="H5" i="2"/>
  <c r="H3" i="2"/>
  <c r="G45" i="2" a="1"/>
  <c r="G45" i="2" s="1"/>
  <c r="G44" i="2" a="1"/>
  <c r="G44" i="2" s="1"/>
  <c r="G43" i="2" a="1"/>
  <c r="G43" i="2" s="1"/>
  <c r="G42" i="2" a="1"/>
  <c r="G42" i="2" s="1"/>
  <c r="G41" i="2" a="1"/>
  <c r="G41" i="2" s="1"/>
  <c r="G40" i="2" a="1"/>
  <c r="G40" i="2" s="1"/>
  <c r="G39" i="2" a="1"/>
  <c r="G39" i="2" s="1"/>
  <c r="G38" i="2" a="1"/>
  <c r="G38" i="2" s="1"/>
  <c r="G37" i="2" a="1"/>
  <c r="G37" i="2" s="1"/>
  <c r="G36" i="2" a="1"/>
  <c r="G36" i="2" s="1"/>
  <c r="H36" i="2" l="1"/>
  <c r="C37" i="2"/>
  <c r="H60" i="2"/>
  <c r="C59" i="2"/>
  <c r="C58" i="2"/>
  <c r="C57" i="2"/>
  <c r="C56" i="2"/>
  <c r="C55" i="2"/>
  <c r="C54" i="2"/>
  <c r="C53" i="2"/>
  <c r="C52" i="2"/>
  <c r="C51" i="2"/>
  <c r="C50" i="2"/>
  <c r="H39" i="2"/>
  <c r="C39" i="2"/>
  <c r="H38" i="2"/>
  <c r="C38" i="2"/>
  <c r="H37" i="2"/>
  <c r="C36" i="2"/>
  <c r="C45" i="2"/>
  <c r="C44" i="2"/>
  <c r="C43" i="2"/>
  <c r="C42" i="2"/>
  <c r="C41" i="2"/>
  <c r="C40" i="2"/>
  <c r="H45" i="2"/>
  <c r="H44" i="2"/>
  <c r="H43" i="2"/>
  <c r="H42" i="2"/>
  <c r="H41" i="2"/>
  <c r="H40" i="2"/>
  <c r="H4" i="2"/>
  <c r="I32" i="2" l="1"/>
  <c r="C70" i="2" s="1"/>
  <c r="I61" i="2"/>
  <c r="I46" i="2"/>
  <c r="C69" i="2" l="1"/>
  <c r="I63" i="2"/>
  <c r="C68" i="2"/>
  <c r="C67" i="2"/>
  <c r="D68" i="2" l="1"/>
  <c r="D66" i="2"/>
  <c r="C66" i="2"/>
  <c r="D70" i="2" l="1"/>
  <c r="D69" i="2"/>
  <c r="D6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<sst xmlns="http://schemas.openxmlformats.org/spreadsheetml/2006/main" count="247" uniqueCount="117">
  <si>
    <t>Jongvee &lt; 1 jaar</t>
  </si>
  <si>
    <t>Aantal</t>
  </si>
  <si>
    <t>Fokstieren</t>
  </si>
  <si>
    <t>Zoogkoeien</t>
  </si>
  <si>
    <t>Schapen</t>
  </si>
  <si>
    <t>Lammeren &lt; 4 maanden</t>
  </si>
  <si>
    <t>Opfokooien 4-12 maanden</t>
  </si>
  <si>
    <t>Melkgeiten</t>
  </si>
  <si>
    <t>Opfokgeiten en vleesgeiten &lt; 4 maanden</t>
  </si>
  <si>
    <t>Opfokgeiten 4-12 maanden</t>
  </si>
  <si>
    <t>Fokzeugen</t>
  </si>
  <si>
    <t>Fokzeugen met biggen</t>
  </si>
  <si>
    <t>Opfokzeugen en -beren</t>
  </si>
  <si>
    <t>Beren</t>
  </si>
  <si>
    <t>Gespeende biggen &lt; 25kg</t>
  </si>
  <si>
    <t>Vleesvarkens</t>
  </si>
  <si>
    <t>Leghennen &lt; 18 weken</t>
  </si>
  <si>
    <t>Leghennen &gt; 18 weken</t>
  </si>
  <si>
    <t>Vleeskuikens</t>
  </si>
  <si>
    <t>Melkkoeien</t>
  </si>
  <si>
    <t>Opmerkingen en toelichting</t>
  </si>
  <si>
    <t>Paarden</t>
  </si>
  <si>
    <t>Ponies</t>
  </si>
  <si>
    <t>Diertype</t>
  </si>
  <si>
    <t>GVE</t>
  </si>
  <si>
    <t>koeien/ossen &gt;2 jr</t>
  </si>
  <si>
    <t>koeien/ossen 1-2 jr</t>
  </si>
  <si>
    <t>schapen/geiten &gt;1 jr</t>
  </si>
  <si>
    <t>schapen/geiten &lt;1 jr</t>
  </si>
  <si>
    <t>varkens(vlees) &gt;50kg</t>
  </si>
  <si>
    <t>varkens (vlees) 20-50kg</t>
  </si>
  <si>
    <t>kippen</t>
  </si>
  <si>
    <t>Bron: Website Stichting Demeter</t>
  </si>
  <si>
    <t>paarden</t>
  </si>
  <si>
    <t>ponies</t>
  </si>
  <si>
    <t>Berekening veevoeding</t>
  </si>
  <si>
    <t xml:space="preserve">Berekening dieren in GVE </t>
  </si>
  <si>
    <t>Aantal GVE</t>
  </si>
  <si>
    <t>Totaal aantal GVE's</t>
  </si>
  <si>
    <t>Vul hier het aantal dieren in per diersoort; alle dieren worden omgerekend naar GrootVeeEenheden volgens de tabel op de website van Stichting Demeter</t>
  </si>
  <si>
    <t>fokzeugen</t>
  </si>
  <si>
    <t>fokzeugen met biggen</t>
  </si>
  <si>
    <t>beren</t>
  </si>
  <si>
    <t>Productie eigen voer</t>
  </si>
  <si>
    <t>Voedergewas</t>
  </si>
  <si>
    <t>Natuurland</t>
  </si>
  <si>
    <t>Graanteelt (korrels)</t>
  </si>
  <si>
    <t>Graanteelt (gps)</t>
  </si>
  <si>
    <t>Leguminosen (korrels)</t>
  </si>
  <si>
    <t>Voederbieten</t>
  </si>
  <si>
    <t>Voersoort</t>
  </si>
  <si>
    <t>Ruwvoer</t>
  </si>
  <si>
    <t>Krachtvoer</t>
  </si>
  <si>
    <t>Ruwvoer/krachtvoer</t>
  </si>
  <si>
    <t>Opbrengst/ha</t>
  </si>
  <si>
    <t>Opbrengst tonds/ha</t>
  </si>
  <si>
    <t>Voor de opbrengstberekening worden de waardes uit het sheet Voedergewassen genomen</t>
  </si>
  <si>
    <t>Totaal productie eigen voer</t>
  </si>
  <si>
    <t>Aangekocht voer</t>
  </si>
  <si>
    <t>Checken aan de hand van facturen of leverbonnen</t>
  </si>
  <si>
    <t>Voertype</t>
  </si>
  <si>
    <t>Voedergewassen</t>
  </si>
  <si>
    <t>Hooi</t>
  </si>
  <si>
    <t>Maissilage</t>
  </si>
  <si>
    <t>Luzerne</t>
  </si>
  <si>
    <t>Perspulp</t>
  </si>
  <si>
    <t>Groentepulp</t>
  </si>
  <si>
    <t>Bierbostel</t>
  </si>
  <si>
    <t>Mengvoer</t>
  </si>
  <si>
    <t>Graan</t>
  </si>
  <si>
    <t>Ander voer</t>
  </si>
  <si>
    <t>Aanvoer</t>
  </si>
  <si>
    <t>Totaal veevoeding</t>
  </si>
  <si>
    <t>Totaal aangekocht voer</t>
  </si>
  <si>
    <t>Kwaliteit</t>
  </si>
  <si>
    <t>Demeter</t>
  </si>
  <si>
    <t>Biologisch</t>
  </si>
  <si>
    <t>Inclusief voer van een Demeter-bedrijf met uitwisseling mest</t>
  </si>
  <si>
    <t>Berekeningen en resultaten</t>
  </si>
  <si>
    <t>Totaal aangekocht Demeter-voer</t>
  </si>
  <si>
    <t>%</t>
  </si>
  <si>
    <t>Totaal hoeveelheid voer</t>
  </si>
  <si>
    <t>Totaal hoeveelheid Demeter-voer</t>
  </si>
  <si>
    <t>tds/gve</t>
  </si>
  <si>
    <t>Totaal bedrijfseigen voer</t>
  </si>
  <si>
    <t>Totaal ruwvoer</t>
  </si>
  <si>
    <t>Opbrengstniveau</t>
  </si>
  <si>
    <t>Laag</t>
  </si>
  <si>
    <t>Gemiddeld</t>
  </si>
  <si>
    <t>Hoog</t>
  </si>
  <si>
    <t>Zeer hoog</t>
  </si>
  <si>
    <t>Het is ook mogelijk een aparte berekening te maken per diersoort</t>
  </si>
  <si>
    <t>Eigen voerproductie wordt volledig meegerekend als Demeter</t>
  </si>
  <si>
    <t>Voer uit samenwerking met een biologische boer wordt als aangekocht gerekend</t>
  </si>
  <si>
    <t>fokstieren</t>
  </si>
  <si>
    <t>Jongvee &lt;1 jr</t>
  </si>
  <si>
    <t>lammeren &lt;4 mnd</t>
  </si>
  <si>
    <t>opfokzeugen en -beren</t>
  </si>
  <si>
    <t>kuikens &lt;18 wkn</t>
  </si>
  <si>
    <t>Areaal (ha)</t>
  </si>
  <si>
    <t>Opbrengst (tds)</t>
  </si>
  <si>
    <t>Totaal krachtvoer</t>
  </si>
  <si>
    <t>Vers gras/grasklaver</t>
  </si>
  <si>
    <t>Kuilgras/gps</t>
  </si>
  <si>
    <t>Productief grasland</t>
  </si>
  <si>
    <t>Leguminosen/graan (gps)</t>
  </si>
  <si>
    <t>CCM/MKS</t>
  </si>
  <si>
    <t>Snijmais</t>
  </si>
  <si>
    <t>Blijvend grasland</t>
  </si>
  <si>
    <t>Opmerking</t>
  </si>
  <si>
    <t>Hoeveelheid (tonnen vers product)</t>
  </si>
  <si>
    <t>ds-gehalte (%)</t>
  </si>
  <si>
    <t>Tonnen ds</t>
  </si>
  <si>
    <t>Vul areaal , voedergewas en opbrengstniveau in</t>
  </si>
  <si>
    <t>Vul hoeveelheid, voertype, ds-gehalte en kwaliteit in</t>
  </si>
  <si>
    <t>Jongvee 1-2 jaar</t>
  </si>
  <si>
    <t>Ossen/vleesstieren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</si>
</sst>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2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3" fillId="4" borderId="1" xfId="0" applyFont="1" applyFill="1" applyBorder="1" applyAlignment="1">
      <alignment horizontal="right" vertical="top"/>
    </xf>
    <xf numFmtId="0" fontId="2" fillId="0" borderId="0" xfId="0" applyFont="1" applyAlignment="1">
      <alignment vertical="top"/>
    </xf>
    <xf numFmtId="0" fontId="5" fillId="0" borderId="0" xfId="0" applyFont="1" applyAlignment="1">
      <alignment vertical="center" wrapText="1"/>
    </xf>
    <xf numFmtId="164" fontId="3" fillId="4" borderId="1" xfId="0" applyNumberFormat="1" applyFont="1" applyFill="1" applyBorder="1" applyAlignment="1">
      <alignment horizontal="right" vertical="top"/>
    </xf>
    <xf numFmtId="165" fontId="2" fillId="2" borderId="1" xfId="0" applyNumberFormat="1" applyFont="1" applyFill="1" applyBorder="1" applyAlignment="1">
      <alignment vertical="top"/>
    </xf>
    <xf numFmtId="0" fontId="2" fillId="4" borderId="1" xfId="0" applyFont="1" applyFill="1" applyBorder="1" applyAlignment="1">
      <alignment vertical="top"/>
    </xf>
    <xf numFmtId="0" fontId="3" fillId="4" borderId="1" xfId="0" applyFont="1" applyFill="1" applyBorder="1" applyAlignment="1">
      <alignment vertical="top"/>
    </xf>
    <xf numFmtId="164" fontId="2" fillId="4" borderId="1" xfId="0" applyNumberFormat="1" applyFont="1" applyFill="1" applyBorder="1" applyAlignment="1">
      <alignment vertical="top"/>
    </xf>
    <xf numFmtId="0" fontId="3" fillId="4" borderId="1" xfId="0" applyFont="1" applyFill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  <xf numFmtId="0" fontId="2" fillId="3" borderId="1" xfId="0" applyFont="1" applyFill="1" applyBorder="1" applyAlignment="1" applyProtection="1">
      <alignment vertical="top"/>
      <protection locked="0"/>
    </xf>
    <xf numFmtId="165" fontId="3" fillId="2" borderId="1" xfId="0" applyNumberFormat="1" applyFont="1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0" fontId="2" fillId="4" borderId="1" xfId="0" applyFont="1" applyFill="1" applyBorder="1" applyAlignment="1">
      <alignment horizontal="right" vertical="top"/>
    </xf>
    <xf numFmtId="164" fontId="2" fillId="3" borderId="1" xfId="0" applyNumberFormat="1" applyFont="1" applyFill="1" applyBorder="1" applyAlignment="1" applyProtection="1">
      <alignment vertical="top"/>
      <protection locked="0"/>
    </xf>
    <xf numFmtId="0" fontId="3" fillId="0" borderId="0" xfId="0" applyFont="1" applyAlignment="1">
      <alignment vertical="top"/>
    </xf>
    <xf numFmtId="0" fontId="6" fillId="4" borderId="1" xfId="0" applyFont="1" applyFill="1" applyBorder="1" applyAlignment="1">
      <alignment vertical="top"/>
    </xf>
    <xf numFmtId="165" fontId="6" fillId="2" borderId="1" xfId="0" applyNumberFormat="1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4" fontId="0" fillId="0" borderId="0" xfId="0" applyNumberFormat="1" applyAlignment="1">
      <alignment vertical="top"/>
    </xf>
    <xf numFmtId="164" fontId="2" fillId="0" borderId="0" xfId="0" applyNumberFormat="1" applyFont="1" applyAlignment="1">
      <alignment vertical="top"/>
    </xf>
    <xf numFmtId="0" fontId="0" fillId="4" borderId="0" xfId="0" applyFill="1" applyAlignment="1">
      <alignment vertical="top"/>
    </xf>
    <xf numFmtId="9" fontId="0" fillId="0" borderId="0" xfId="0" applyNumberFormat="1" applyAlignment="1">
      <alignment vertical="top"/>
    </xf>
    <xf numFmtId="0" fontId="0" fillId="4" borderId="1" xfId="0" applyFill="1" applyBorder="1" applyAlignment="1">
      <alignment vertical="top"/>
    </xf>
    <xf numFmtId="0" fontId="0" fillId="4" borderId="1" xfId="0" applyFill="1" applyBorder="1" applyAlignment="1">
      <alignment vertical="top" wrapText="1"/>
    </xf>
    <xf numFmtId="164" fontId="0" fillId="0" borderId="0" xfId="0" applyNumberFormat="1" applyAlignment="1">
      <alignment horizontal="right"/>
    </xf>
    <xf numFmtId="165" fontId="2" fillId="3" borderId="1" xfId="0" applyNumberFormat="1" applyFont="1" applyFill="1" applyBorder="1" applyAlignment="1" applyProtection="1">
      <alignment vertical="top"/>
      <protection locked="0"/>
    </xf>
    <xf numFmtId="0" fontId="6" fillId="4" borderId="6" xfId="0" applyFont="1" applyFill="1" applyBorder="1" applyAlignment="1">
      <alignment vertical="top"/>
    </xf>
    <xf numFmtId="0" fontId="7" fillId="4" borderId="7" xfId="0" applyFont="1" applyFill="1" applyBorder="1" applyAlignment="1">
      <alignment vertical="top"/>
    </xf>
    <xf numFmtId="0" fontId="6" fillId="4" borderId="7" xfId="0" applyFont="1" applyFill="1" applyBorder="1" applyAlignment="1">
      <alignment horizontal="right" vertical="top"/>
    </xf>
    <xf numFmtId="0" fontId="6" fillId="4" borderId="8" xfId="0" applyFont="1" applyFill="1" applyBorder="1" applyAlignment="1">
      <alignment horizontal="right" vertical="top"/>
    </xf>
    <xf numFmtId="0" fontId="7" fillId="4" borderId="9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164" fontId="7" fillId="2" borderId="1" xfId="0" applyNumberFormat="1" applyFont="1" applyFill="1" applyBorder="1" applyAlignment="1">
      <alignment vertical="top"/>
    </xf>
    <xf numFmtId="9" fontId="6" fillId="2" borderId="10" xfId="0" applyNumberFormat="1" applyFont="1" applyFill="1" applyBorder="1" applyAlignment="1">
      <alignment vertical="top"/>
    </xf>
    <xf numFmtId="0" fontId="7" fillId="4" borderId="11" xfId="0" applyFont="1" applyFill="1" applyBorder="1" applyAlignment="1">
      <alignment vertical="top"/>
    </xf>
    <xf numFmtId="0" fontId="7" fillId="4" borderId="12" xfId="0" applyFont="1" applyFill="1" applyBorder="1" applyAlignment="1">
      <alignment vertical="top"/>
    </xf>
    <xf numFmtId="164" fontId="7" fillId="2" borderId="12" xfId="0" applyNumberFormat="1" applyFont="1" applyFill="1" applyBorder="1" applyAlignment="1">
      <alignment vertical="top"/>
    </xf>
    <xf numFmtId="9" fontId="6" fillId="2" borderId="13" xfId="0" applyNumberFormat="1" applyFont="1" applyFill="1" applyBorder="1" applyAlignment="1">
      <alignment vertical="top"/>
    </xf>
    <xf numFmtId="0" fontId="7" fillId="4" borderId="14" xfId="0" applyFont="1" applyFill="1" applyBorder="1" applyAlignment="1">
      <alignment vertical="top"/>
    </xf>
    <xf numFmtId="0" fontId="7" fillId="4" borderId="5" xfId="0" applyFont="1" applyFill="1" applyBorder="1" applyAlignment="1">
      <alignment vertical="top"/>
    </xf>
    <xf numFmtId="164" fontId="7" fillId="2" borderId="5" xfId="0" applyNumberFormat="1" applyFont="1" applyFill="1" applyBorder="1" applyAlignment="1">
      <alignment vertical="top"/>
    </xf>
    <xf numFmtId="9" fontId="6" fillId="2" borderId="15" xfId="0" applyNumberFormat="1" applyFont="1" applyFill="1" applyBorder="1" applyAlignment="1">
      <alignment vertical="top"/>
    </xf>
    <xf numFmtId="0" fontId="3" fillId="4" borderId="1" xfId="0" applyFont="1" applyFill="1" applyBorder="1" applyAlignment="1">
      <alignment horizontal="left" vertical="top"/>
    </xf>
    <xf numFmtId="164" fontId="3" fillId="4" borderId="1" xfId="0" applyNumberFormat="1" applyFont="1" applyFill="1" applyBorder="1" applyAlignment="1">
      <alignment horizontal="left" vertical="top"/>
    </xf>
    <xf numFmtId="9" fontId="3" fillId="4" borderId="16" xfId="0" applyNumberFormat="1" applyFont="1" applyFill="1" applyBorder="1" applyAlignment="1">
      <alignment vertical="top"/>
    </xf>
    <xf numFmtId="9" fontId="3" fillId="4" borderId="4" xfId="0" applyNumberFormat="1" applyFont="1" applyFill="1" applyBorder="1" applyAlignment="1">
      <alignment vertical="top"/>
    </xf>
    <xf numFmtId="0" fontId="3" fillId="4" borderId="2" xfId="0" applyFont="1" applyFill="1" applyBorder="1" applyAlignment="1">
      <alignment horizontal="left" vertical="top"/>
    </xf>
    <xf numFmtId="0" fontId="3" fillId="4" borderId="3" xfId="0" applyFont="1" applyFill="1" applyBorder="1" applyAlignment="1">
      <alignment horizontal="left" vertical="top"/>
    </xf>
    <xf numFmtId="0" fontId="3" fillId="4" borderId="4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vertical="top"/>
    </xf>
    <xf numFmtId="0" fontId="2" fillId="2" borderId="3" xfId="0" applyFont="1" applyFill="1" applyBorder="1" applyAlignment="1">
      <alignment vertical="top"/>
    </xf>
    <xf numFmtId="0" fontId="2" fillId="2" borderId="4" xfId="0" applyFont="1" applyFill="1" applyBorder="1" applyAlignment="1">
      <alignment vertical="top"/>
    </xf>
    <xf numFmtId="0" fontId="3" fillId="4" borderId="16" xfId="0" applyFont="1" applyFill="1" applyBorder="1" applyAlignment="1">
      <alignment horizontal="right" vertical="top"/>
    </xf>
    <xf numFmtId="0" fontId="3" fillId="4" borderId="4" xfId="0" applyFont="1" applyFill="1" applyBorder="1" applyAlignment="1">
      <alignment horizontal="right" vertical="top"/>
    </xf>
    <xf numFmtId="0" fontId="2" fillId="4" borderId="2" xfId="0" applyFont="1" applyFill="1" applyBorder="1" applyAlignment="1">
      <alignment vertical="top"/>
    </xf>
    <xf numFmtId="0" fontId="2" fillId="4" borderId="3" xfId="0" applyFont="1" applyFill="1" applyBorder="1" applyAlignment="1">
      <alignment vertical="top"/>
    </xf>
    <xf numFmtId="0" fontId="2" fillId="4" borderId="4" xfId="0" applyFont="1" applyFill="1" applyBorder="1" applyAlignment="1">
      <alignment vertical="top"/>
    </xf>
    <xf numFmtId="0" fontId="2" fillId="4" borderId="5" xfId="0" applyFont="1" applyFill="1" applyBorder="1" applyAlignment="1">
      <alignment vertical="top"/>
    </xf>
    <xf numFmtId="0" fontId="6" fillId="4" borderId="2" xfId="0" applyFont="1" applyFill="1" applyBorder="1" applyAlignment="1">
      <alignment vertical="top"/>
    </xf>
    <xf numFmtId="0" fontId="6" fillId="4" borderId="3" xfId="0" applyFont="1" applyFill="1" applyBorder="1" applyAlignment="1">
      <alignment vertical="top"/>
    </xf>
    <xf numFmtId="0" fontId="6" fillId="4" borderId="4" xfId="0" applyFont="1" applyFill="1" applyBorder="1" applyAlignment="1">
      <alignment vertical="top"/>
    </xf>
    <xf numFmtId="0" fontId="2" fillId="4" borderId="1" xfId="0" applyFont="1" applyFill="1" applyBorder="1" applyAlignment="1">
      <alignment vertical="top"/>
    </xf>
    <xf numFmtId="0" fontId="3" fillId="4" borderId="1" xfId="0" applyFont="1" applyFill="1" applyBorder="1" applyAlignment="1">
      <alignment vertical="top"/>
    </xf>
    <xf numFmtId="0" fontId="4" fillId="4" borderId="1" xfId="0" applyFont="1" applyFill="1" applyBorder="1" applyAlignment="1">
      <alignment horizontal="left" vertical="top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4" borderId="4" xfId="0" applyFont="1" applyFill="1" applyBorder="1" applyAlignment="1">
      <alignment vertical="top"/>
    </xf>
    <xf numFmtId="0" fontId="6" fillId="4" borderId="1" xfId="0" applyFont="1" applyFill="1" applyBorder="1" applyAlignment="1">
      <alignment vertical="top"/>
    </xf>
    <xf numFmtId="9" fontId="8" fillId="3" borderId="1" xfId="0" applyNumberFormat="1" applyFont="1" applyFill="1" applyBorder="1" applyAlignment="1" applyProtection="1">
      <alignment vertical="top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E8AEB6"/>
      <color rgb="FF9E0013"/>
      <color rgb="FFDA001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D5880-22B9-4C22-90A7-4DE16B3D20AA}">
  <sheetPr>
    <pageSetUpPr fitToPage="1"/>
  </sheetPr>
  <dimension ref="A1:J86"/>
  <sheetViews>
    <sheetView tabSelected="1" workbookViewId="0">
      <pane xSplit="1" ySplit="1" topLeftCell="B40" activePane="bottomRight" state="frozen"/>
      <selection pane="topRight" activeCell="B1" sqref="B1"/>
      <selection pane="bottomLeft" activeCell="A2" sqref="A2"/>
      <selection pane="bottomRight" activeCell="B50" sqref="B50"/>
    </sheetView>
  </sheetViews>
  <sheetFormatPr defaultRowHeight="14.4" x14ac:dyDescent="0.3"/>
  <cols>
    <col min="1" max="1" width="38.33203125" style="3" customWidth="1"/>
    <col min="2" max="2" width="18" style="3" customWidth="1"/>
    <col min="3" max="3" width="14.33203125" style="3" customWidth="1"/>
    <col min="4" max="4" width="14.77734375" style="3" customWidth="1"/>
    <col min="5" max="5" width="11.21875" style="3" customWidth="1"/>
    <col min="6" max="6" width="25.33203125" style="3" customWidth="1"/>
    <col min="7" max="7" width="18" style="3" customWidth="1"/>
    <col min="8" max="9" width="17.88671875" style="3" customWidth="1"/>
    <col min="10" max="10" width="61" style="4" customWidth="1"/>
    <col min="11" max="16384" width="8.88671875" style="3"/>
  </cols>
  <sheetData>
    <row r="1" spans="1:10" ht="21" x14ac:dyDescent="0.3">
      <c r="A1" s="70" t="s">
        <v>35</v>
      </c>
      <c r="B1" s="70"/>
      <c r="C1" s="70"/>
      <c r="D1" s="70"/>
      <c r="E1" s="70"/>
      <c r="F1" s="70"/>
      <c r="G1" s="70"/>
      <c r="H1" s="70"/>
      <c r="I1" s="70"/>
      <c r="J1" s="13" t="s">
        <v>20</v>
      </c>
    </row>
    <row r="2" spans="1:10" ht="15.6" x14ac:dyDescent="0.3">
      <c r="A2" s="71" t="s">
        <v>36</v>
      </c>
      <c r="B2" s="72"/>
      <c r="C2" s="72"/>
      <c r="D2" s="72"/>
      <c r="E2" s="72"/>
      <c r="F2" s="73"/>
      <c r="G2" s="5" t="s">
        <v>1</v>
      </c>
      <c r="H2" s="8" t="s">
        <v>37</v>
      </c>
      <c r="I2" s="10"/>
      <c r="J2" s="14"/>
    </row>
    <row r="3" spans="1:10" ht="46.8" x14ac:dyDescent="0.3">
      <c r="A3" s="61" t="s">
        <v>19</v>
      </c>
      <c r="B3" s="62"/>
      <c r="C3" s="62"/>
      <c r="D3" s="62"/>
      <c r="E3" s="62"/>
      <c r="F3" s="63"/>
      <c r="G3" s="15"/>
      <c r="H3" s="9">
        <f>G3*'Tabel GVE''s'!B4</f>
        <v>0</v>
      </c>
      <c r="I3" s="10"/>
      <c r="J3" s="14" t="s">
        <v>39</v>
      </c>
    </row>
    <row r="4" spans="1:10" ht="15.6" x14ac:dyDescent="0.3">
      <c r="A4" s="61" t="s">
        <v>3</v>
      </c>
      <c r="B4" s="62"/>
      <c r="C4" s="62"/>
      <c r="D4" s="62"/>
      <c r="E4" s="62"/>
      <c r="F4" s="63"/>
      <c r="G4" s="15"/>
      <c r="H4" s="9">
        <f>G4*1</f>
        <v>0</v>
      </c>
      <c r="I4" s="10"/>
      <c r="J4" s="14" t="s">
        <v>91</v>
      </c>
    </row>
    <row r="5" spans="1:10" ht="15.6" x14ac:dyDescent="0.3">
      <c r="A5" s="61" t="s">
        <v>115</v>
      </c>
      <c r="B5" s="62"/>
      <c r="C5" s="62"/>
      <c r="D5" s="62"/>
      <c r="E5" s="62"/>
      <c r="F5" s="63"/>
      <c r="G5" s="15"/>
      <c r="H5" s="9">
        <f>G5*'Tabel GVE''s'!B5</f>
        <v>0</v>
      </c>
      <c r="I5" s="10"/>
      <c r="J5" s="27"/>
    </row>
    <row r="6" spans="1:10" ht="15.6" x14ac:dyDescent="0.3">
      <c r="A6" s="61" t="s">
        <v>0</v>
      </c>
      <c r="B6" s="62"/>
      <c r="C6" s="62"/>
      <c r="D6" s="62"/>
      <c r="E6" s="62"/>
      <c r="F6" s="63"/>
      <c r="G6" s="15"/>
      <c r="H6" s="9">
        <f>G6*'Tabel GVE''s'!B6</f>
        <v>0</v>
      </c>
      <c r="I6" s="10"/>
      <c r="J6" s="14"/>
    </row>
    <row r="7" spans="1:10" ht="15.6" x14ac:dyDescent="0.3">
      <c r="A7" s="61" t="s">
        <v>2</v>
      </c>
      <c r="B7" s="62"/>
      <c r="C7" s="62"/>
      <c r="D7" s="62"/>
      <c r="E7" s="62"/>
      <c r="F7" s="63"/>
      <c r="G7" s="15"/>
      <c r="H7" s="9">
        <f>G7*'Tabel GVE''s'!B3</f>
        <v>0</v>
      </c>
      <c r="I7" s="10"/>
      <c r="J7" s="14"/>
    </row>
    <row r="8" spans="1:10" ht="15.6" x14ac:dyDescent="0.3">
      <c r="A8" s="61" t="s">
        <v>116</v>
      </c>
      <c r="B8" s="62"/>
      <c r="C8" s="62"/>
      <c r="D8" s="62"/>
      <c r="E8" s="62"/>
      <c r="F8" s="63"/>
      <c r="G8" s="15"/>
      <c r="H8" s="9">
        <f>G8*'Tabel GVE''s'!B4</f>
        <v>0</v>
      </c>
      <c r="I8" s="10"/>
      <c r="J8" s="14"/>
    </row>
    <row r="9" spans="1:10" ht="15.6" x14ac:dyDescent="0.3">
      <c r="A9" s="61"/>
      <c r="B9" s="62"/>
      <c r="C9" s="62"/>
      <c r="D9" s="62"/>
      <c r="E9" s="62"/>
      <c r="F9" s="63"/>
      <c r="G9" s="10"/>
      <c r="H9" s="10"/>
      <c r="I9" s="10"/>
      <c r="J9" s="14"/>
    </row>
    <row r="10" spans="1:10" ht="15.6" x14ac:dyDescent="0.3">
      <c r="A10" s="61" t="s">
        <v>4</v>
      </c>
      <c r="B10" s="62"/>
      <c r="C10" s="62"/>
      <c r="D10" s="62"/>
      <c r="E10" s="62"/>
      <c r="F10" s="63"/>
      <c r="G10" s="15"/>
      <c r="H10" s="9">
        <f>G10*'Tabel GVE''s'!B7</f>
        <v>0</v>
      </c>
      <c r="I10" s="10"/>
      <c r="J10" s="14"/>
    </row>
    <row r="11" spans="1:10" ht="15.6" x14ac:dyDescent="0.3">
      <c r="A11" s="61" t="s">
        <v>6</v>
      </c>
      <c r="B11" s="62"/>
      <c r="C11" s="62"/>
      <c r="D11" s="62"/>
      <c r="E11" s="62"/>
      <c r="F11" s="63"/>
      <c r="G11" s="15"/>
      <c r="H11" s="9">
        <f>G11*'Tabel GVE''s'!B8</f>
        <v>0</v>
      </c>
      <c r="I11" s="10"/>
      <c r="J11" s="14"/>
    </row>
    <row r="12" spans="1:10" ht="15.6" x14ac:dyDescent="0.3">
      <c r="A12" s="61" t="s">
        <v>5</v>
      </c>
      <c r="B12" s="62"/>
      <c r="C12" s="62"/>
      <c r="D12" s="62"/>
      <c r="E12" s="62"/>
      <c r="F12" s="63"/>
      <c r="G12" s="15"/>
      <c r="H12" s="9">
        <f>G12*'Tabel GVE''s'!B9</f>
        <v>0</v>
      </c>
      <c r="I12" s="10"/>
      <c r="J12" s="14"/>
    </row>
    <row r="13" spans="1:10" ht="15.6" x14ac:dyDescent="0.3">
      <c r="A13" s="61"/>
      <c r="B13" s="62"/>
      <c r="C13" s="62"/>
      <c r="D13" s="62"/>
      <c r="E13" s="62"/>
      <c r="F13" s="63"/>
      <c r="G13" s="10"/>
      <c r="H13" s="10"/>
      <c r="I13" s="10"/>
      <c r="J13" s="14"/>
    </row>
    <row r="14" spans="1:10" ht="15.6" x14ac:dyDescent="0.3">
      <c r="A14" s="61" t="s">
        <v>7</v>
      </c>
      <c r="B14" s="62"/>
      <c r="C14" s="62"/>
      <c r="D14" s="62"/>
      <c r="E14" s="62"/>
      <c r="F14" s="63"/>
      <c r="G14" s="15"/>
      <c r="H14" s="9">
        <f>G14*'Tabel GVE''s'!B7</f>
        <v>0</v>
      </c>
      <c r="I14" s="10"/>
      <c r="J14" s="14"/>
    </row>
    <row r="15" spans="1:10" ht="15.6" x14ac:dyDescent="0.3">
      <c r="A15" s="61" t="s">
        <v>9</v>
      </c>
      <c r="B15" s="62"/>
      <c r="C15" s="62"/>
      <c r="D15" s="62"/>
      <c r="E15" s="62"/>
      <c r="F15" s="63"/>
      <c r="G15" s="15"/>
      <c r="H15" s="9">
        <f>G15*'Tabel GVE''s'!B8</f>
        <v>0</v>
      </c>
      <c r="I15" s="10"/>
      <c r="J15" s="14"/>
    </row>
    <row r="16" spans="1:10" ht="15.6" x14ac:dyDescent="0.3">
      <c r="A16" s="61" t="s">
        <v>8</v>
      </c>
      <c r="B16" s="62"/>
      <c r="C16" s="62"/>
      <c r="D16" s="62"/>
      <c r="E16" s="62"/>
      <c r="F16" s="63"/>
      <c r="G16" s="15"/>
      <c r="H16" s="9">
        <f>G16*'Tabel GVE''s'!B9</f>
        <v>0</v>
      </c>
      <c r="I16" s="10"/>
      <c r="J16" s="14"/>
    </row>
    <row r="17" spans="1:10" ht="15.6" x14ac:dyDescent="0.3">
      <c r="A17" s="61"/>
      <c r="B17" s="62"/>
      <c r="C17" s="62"/>
      <c r="D17" s="62"/>
      <c r="E17" s="62"/>
      <c r="F17" s="63"/>
      <c r="G17" s="10"/>
      <c r="H17" s="10"/>
      <c r="I17" s="10"/>
      <c r="J17" s="14"/>
    </row>
    <row r="18" spans="1:10" ht="15.6" x14ac:dyDescent="0.3">
      <c r="A18" s="61" t="s">
        <v>10</v>
      </c>
      <c r="B18" s="62"/>
      <c r="C18" s="62"/>
      <c r="D18" s="62"/>
      <c r="E18" s="62"/>
      <c r="F18" s="63"/>
      <c r="G18" s="15"/>
      <c r="H18" s="9">
        <f>G18*'Tabel GVE''s'!B11</f>
        <v>0</v>
      </c>
      <c r="I18" s="10"/>
      <c r="J18" s="14"/>
    </row>
    <row r="19" spans="1:10" ht="15.6" x14ac:dyDescent="0.3">
      <c r="A19" s="61" t="s">
        <v>11</v>
      </c>
      <c r="B19" s="62"/>
      <c r="C19" s="62"/>
      <c r="D19" s="62"/>
      <c r="E19" s="62"/>
      <c r="F19" s="63"/>
      <c r="G19" s="15"/>
      <c r="H19" s="9">
        <f>G19*'Tabel GVE''s'!B12</f>
        <v>0</v>
      </c>
      <c r="I19" s="10"/>
      <c r="J19" s="14"/>
    </row>
    <row r="20" spans="1:10" ht="15.6" x14ac:dyDescent="0.3">
      <c r="A20" s="61" t="s">
        <v>12</v>
      </c>
      <c r="B20" s="62"/>
      <c r="C20" s="62"/>
      <c r="D20" s="62"/>
      <c r="E20" s="62"/>
      <c r="F20" s="63"/>
      <c r="G20" s="15"/>
      <c r="H20" s="9">
        <f>G20*'Tabel GVE''s'!B13</f>
        <v>0</v>
      </c>
      <c r="I20" s="10"/>
      <c r="J20" s="14"/>
    </row>
    <row r="21" spans="1:10" ht="15.6" x14ac:dyDescent="0.3">
      <c r="A21" s="61" t="s">
        <v>13</v>
      </c>
      <c r="B21" s="62"/>
      <c r="C21" s="62"/>
      <c r="D21" s="62"/>
      <c r="E21" s="62"/>
      <c r="F21" s="63"/>
      <c r="G21" s="15"/>
      <c r="H21" s="9">
        <f>G21*'Tabel GVE''s'!B10</f>
        <v>0</v>
      </c>
      <c r="I21" s="10"/>
      <c r="J21" s="14"/>
    </row>
    <row r="22" spans="1:10" ht="15.6" x14ac:dyDescent="0.3">
      <c r="A22" s="61" t="s">
        <v>14</v>
      </c>
      <c r="B22" s="62"/>
      <c r="C22" s="62"/>
      <c r="D22" s="62"/>
      <c r="E22" s="62"/>
      <c r="F22" s="63"/>
      <c r="G22" s="15"/>
      <c r="H22" s="9">
        <f>G22*'Tabel GVE''s'!B15</f>
        <v>0</v>
      </c>
      <c r="I22" s="10"/>
      <c r="J22" s="14"/>
    </row>
    <row r="23" spans="1:10" ht="15.6" x14ac:dyDescent="0.3">
      <c r="A23" s="61" t="s">
        <v>15</v>
      </c>
      <c r="B23" s="62"/>
      <c r="C23" s="62"/>
      <c r="D23" s="62"/>
      <c r="E23" s="62"/>
      <c r="F23" s="63"/>
      <c r="G23" s="15"/>
      <c r="H23" s="9">
        <f>G23*'Tabel GVE''s'!B15</f>
        <v>0</v>
      </c>
      <c r="I23" s="10"/>
      <c r="J23" s="14"/>
    </row>
    <row r="24" spans="1:10" ht="15.6" x14ac:dyDescent="0.3">
      <c r="A24" s="61"/>
      <c r="B24" s="62"/>
      <c r="C24" s="62"/>
      <c r="D24" s="62"/>
      <c r="E24" s="62"/>
      <c r="F24" s="63"/>
      <c r="G24" s="10"/>
      <c r="H24" s="10"/>
      <c r="I24" s="10"/>
      <c r="J24" s="14"/>
    </row>
    <row r="25" spans="1:10" ht="15.6" x14ac:dyDescent="0.3">
      <c r="A25" s="61" t="s">
        <v>16</v>
      </c>
      <c r="B25" s="62"/>
      <c r="C25" s="62"/>
      <c r="D25" s="62"/>
      <c r="E25" s="62"/>
      <c r="F25" s="63"/>
      <c r="G25" s="15"/>
      <c r="H25" s="9">
        <f>G25*'Tabel GVE''s'!B17</f>
        <v>0</v>
      </c>
      <c r="I25" s="10"/>
      <c r="J25" s="14"/>
    </row>
    <row r="26" spans="1:10" ht="15.6" x14ac:dyDescent="0.3">
      <c r="A26" s="61" t="s">
        <v>17</v>
      </c>
      <c r="B26" s="62"/>
      <c r="C26" s="62"/>
      <c r="D26" s="62"/>
      <c r="E26" s="62"/>
      <c r="F26" s="63"/>
      <c r="G26" s="15"/>
      <c r="H26" s="9">
        <f>G26*'Tabel GVE''s'!B16</f>
        <v>0</v>
      </c>
      <c r="I26" s="10"/>
      <c r="J26" s="14"/>
    </row>
    <row r="27" spans="1:10" ht="15.6" x14ac:dyDescent="0.3">
      <c r="A27" s="61" t="s">
        <v>18</v>
      </c>
      <c r="B27" s="62"/>
      <c r="C27" s="62"/>
      <c r="D27" s="62"/>
      <c r="E27" s="62"/>
      <c r="F27" s="63"/>
      <c r="G27" s="15"/>
      <c r="H27" s="9">
        <f>G27*'Tabel GVE''s'!B17</f>
        <v>0</v>
      </c>
      <c r="I27" s="10"/>
      <c r="J27" s="14"/>
    </row>
    <row r="28" spans="1:10" ht="15.6" x14ac:dyDescent="0.3">
      <c r="A28" s="61"/>
      <c r="B28" s="62"/>
      <c r="C28" s="62"/>
      <c r="D28" s="62"/>
      <c r="E28" s="62"/>
      <c r="F28" s="63"/>
      <c r="G28" s="10"/>
      <c r="H28" s="10"/>
      <c r="I28" s="10"/>
      <c r="J28" s="14"/>
    </row>
    <row r="29" spans="1:10" ht="15.6" x14ac:dyDescent="0.3">
      <c r="A29" s="61" t="s">
        <v>21</v>
      </c>
      <c r="B29" s="62"/>
      <c r="C29" s="62"/>
      <c r="D29" s="62"/>
      <c r="E29" s="62"/>
      <c r="F29" s="63"/>
      <c r="G29" s="15"/>
      <c r="H29" s="9">
        <f>G29*'Tabel GVE''s'!B18</f>
        <v>0</v>
      </c>
      <c r="I29" s="10"/>
      <c r="J29" s="14"/>
    </row>
    <row r="30" spans="1:10" ht="15.6" x14ac:dyDescent="0.3">
      <c r="A30" s="61" t="s">
        <v>22</v>
      </c>
      <c r="B30" s="62"/>
      <c r="C30" s="62"/>
      <c r="D30" s="62"/>
      <c r="E30" s="62"/>
      <c r="F30" s="63"/>
      <c r="G30" s="15"/>
      <c r="H30" s="9">
        <f>G30*'Tabel GVE''s'!B19</f>
        <v>0</v>
      </c>
      <c r="I30" s="10"/>
      <c r="J30" s="14"/>
    </row>
    <row r="31" spans="1:10" ht="15.6" x14ac:dyDescent="0.3">
      <c r="A31" s="61"/>
      <c r="B31" s="62"/>
      <c r="C31" s="62"/>
      <c r="D31" s="62"/>
      <c r="E31" s="62"/>
      <c r="F31" s="63"/>
      <c r="G31" s="10"/>
      <c r="H31" s="10"/>
      <c r="I31" s="10"/>
      <c r="J31" s="14"/>
    </row>
    <row r="32" spans="1:10" ht="18" x14ac:dyDescent="0.3">
      <c r="A32" s="65" t="s">
        <v>38</v>
      </c>
      <c r="B32" s="66"/>
      <c r="C32" s="66"/>
      <c r="D32" s="66"/>
      <c r="E32" s="66"/>
      <c r="F32" s="67"/>
      <c r="G32" s="21"/>
      <c r="H32" s="21"/>
      <c r="I32" s="22">
        <f>SUM(H3:H31)</f>
        <v>0</v>
      </c>
      <c r="J32" s="23"/>
    </row>
    <row r="33" spans="1:10" ht="15.6" x14ac:dyDescent="0.3">
      <c r="A33" s="68"/>
      <c r="B33" s="68"/>
      <c r="C33" s="68"/>
      <c r="D33" s="68"/>
      <c r="E33" s="68"/>
      <c r="F33" s="68"/>
      <c r="G33" s="10"/>
      <c r="H33" s="10"/>
      <c r="I33" s="10"/>
      <c r="J33" s="14"/>
    </row>
    <row r="34" spans="1:10" ht="15.6" x14ac:dyDescent="0.3">
      <c r="A34" s="11" t="s">
        <v>43</v>
      </c>
      <c r="B34" s="10"/>
      <c r="C34" s="61"/>
      <c r="D34" s="62"/>
      <c r="E34" s="63"/>
      <c r="F34" s="12"/>
      <c r="G34" s="12"/>
      <c r="H34" s="12"/>
      <c r="I34" s="10"/>
      <c r="J34" s="14" t="s">
        <v>77</v>
      </c>
    </row>
    <row r="35" spans="1:10" ht="31.2" x14ac:dyDescent="0.3">
      <c r="A35" s="11" t="s">
        <v>99</v>
      </c>
      <c r="B35" s="49" t="s">
        <v>61</v>
      </c>
      <c r="C35" s="53" t="s">
        <v>50</v>
      </c>
      <c r="D35" s="54"/>
      <c r="E35" s="55"/>
      <c r="F35" s="50" t="s">
        <v>86</v>
      </c>
      <c r="G35" s="8" t="s">
        <v>54</v>
      </c>
      <c r="H35" s="8" t="s">
        <v>100</v>
      </c>
      <c r="I35" s="10"/>
      <c r="J35" s="14" t="s">
        <v>56</v>
      </c>
    </row>
    <row r="36" spans="1:10" ht="15.6" x14ac:dyDescent="0.3">
      <c r="A36" s="15"/>
      <c r="B36" s="15"/>
      <c r="C36" s="56" t="str">
        <f>IFERROR(VLOOKUP('Berekening veevoeding'!B36,Voedergewassen!A$1:D$45,2,FALSE),"")</f>
        <v/>
      </c>
      <c r="D36" s="57"/>
      <c r="E36" s="58"/>
      <c r="F36" s="32"/>
      <c r="G36" s="9" cm="1">
        <f t="array" ref="G36">INDEX(Voedergewassen!D:D,MATCH(1,(Voedergewassen!A:A='Berekening veevoeding'!B36)*(Voedergewassen!C:C='Berekening veevoeding'!F36),0))</f>
        <v>0</v>
      </c>
      <c r="H36" s="9">
        <f t="shared" ref="H36:H45" si="0">A36*G36</f>
        <v>0</v>
      </c>
      <c r="I36" s="10"/>
      <c r="J36" s="14" t="s">
        <v>113</v>
      </c>
    </row>
    <row r="37" spans="1:10" ht="15.6" x14ac:dyDescent="0.3">
      <c r="A37" s="15"/>
      <c r="B37" s="15"/>
      <c r="C37" s="56" t="str">
        <f>IFERROR(VLOOKUP('Berekening veevoeding'!B37,Voedergewassen!A$1:D$45,2,FALSE),"")</f>
        <v/>
      </c>
      <c r="D37" s="57"/>
      <c r="E37" s="58"/>
      <c r="F37" s="32"/>
      <c r="G37" s="9" cm="1">
        <f t="array" ref="G37">INDEX(Voedergewassen!D:D,MATCH(1,(Voedergewassen!A:A='Berekening veevoeding'!B37)*(Voedergewassen!C:C='Berekening veevoeding'!F37),0))</f>
        <v>0</v>
      </c>
      <c r="H37" s="9">
        <f t="shared" si="0"/>
        <v>0</v>
      </c>
      <c r="I37" s="10"/>
      <c r="J37" s="14" t="s">
        <v>92</v>
      </c>
    </row>
    <row r="38" spans="1:10" ht="15.6" x14ac:dyDescent="0.3">
      <c r="A38" s="15"/>
      <c r="B38" s="15"/>
      <c r="C38" s="56" t="str">
        <f>IFERROR(VLOOKUP('Berekening veevoeding'!B38,Voedergewassen!A$1:D$45,2,FALSE),"")</f>
        <v/>
      </c>
      <c r="D38" s="57"/>
      <c r="E38" s="58"/>
      <c r="F38" s="32"/>
      <c r="G38" s="9" cm="1">
        <f t="array" ref="G38">INDEX(Voedergewassen!D:D,MATCH(1,(Voedergewassen!A:A='Berekening veevoeding'!B38)*(Voedergewassen!C:C='Berekening veevoeding'!F38),0))</f>
        <v>0</v>
      </c>
      <c r="H38" s="9">
        <f t="shared" si="0"/>
        <v>0</v>
      </c>
      <c r="I38" s="10"/>
      <c r="J38" s="14"/>
    </row>
    <row r="39" spans="1:10" ht="15.6" x14ac:dyDescent="0.3">
      <c r="A39" s="15"/>
      <c r="B39" s="15"/>
      <c r="C39" s="56" t="str">
        <f>IFERROR(VLOOKUP('Berekening veevoeding'!B39,Voedergewassen!A$1:D$45,2,FALSE),"")</f>
        <v/>
      </c>
      <c r="D39" s="57"/>
      <c r="E39" s="58"/>
      <c r="F39" s="32"/>
      <c r="G39" s="9" cm="1">
        <f t="array" ref="G39">INDEX(Voedergewassen!D:D,MATCH(1,(Voedergewassen!A:A='Berekening veevoeding'!B39)*(Voedergewassen!C:C='Berekening veevoeding'!F39),0))</f>
        <v>0</v>
      </c>
      <c r="H39" s="9">
        <f t="shared" si="0"/>
        <v>0</v>
      </c>
      <c r="I39" s="10"/>
      <c r="J39" s="14"/>
    </row>
    <row r="40" spans="1:10" ht="15.6" x14ac:dyDescent="0.3">
      <c r="A40" s="15"/>
      <c r="B40" s="15"/>
      <c r="C40" s="56" t="str">
        <f>IFERROR(VLOOKUP('Berekening veevoeding'!B40,Voedergewassen!A$1:D$45,2,FALSE),"")</f>
        <v/>
      </c>
      <c r="D40" s="57"/>
      <c r="E40" s="58"/>
      <c r="F40" s="32"/>
      <c r="G40" s="9" cm="1">
        <f t="array" ref="G40">INDEX(Voedergewassen!D:D,MATCH(1,(Voedergewassen!A:A='Berekening veevoeding'!B40)*(Voedergewassen!C:C='Berekening veevoeding'!F40),0))</f>
        <v>0</v>
      </c>
      <c r="H40" s="9">
        <f t="shared" si="0"/>
        <v>0</v>
      </c>
      <c r="I40" s="10"/>
      <c r="J40" s="14"/>
    </row>
    <row r="41" spans="1:10" ht="15.6" x14ac:dyDescent="0.3">
      <c r="A41" s="15"/>
      <c r="B41" s="15"/>
      <c r="C41" s="56" t="str">
        <f>IFERROR(VLOOKUP('Berekening veevoeding'!B40,Voedergewassen!A$1:D$45,2,FALSE),"")</f>
        <v/>
      </c>
      <c r="D41" s="57"/>
      <c r="E41" s="58"/>
      <c r="F41" s="32"/>
      <c r="G41" s="9" cm="1">
        <f t="array" ref="G41">INDEX(Voedergewassen!D:D,MATCH(1,(Voedergewassen!A:A='Berekening veevoeding'!B41)*(Voedergewassen!C:C='Berekening veevoeding'!F41),0))</f>
        <v>0</v>
      </c>
      <c r="H41" s="9">
        <f t="shared" si="0"/>
        <v>0</v>
      </c>
      <c r="I41" s="10"/>
      <c r="J41" s="14"/>
    </row>
    <row r="42" spans="1:10" ht="15.6" x14ac:dyDescent="0.3">
      <c r="A42" s="15"/>
      <c r="B42" s="15"/>
      <c r="C42" s="56" t="str">
        <f>IFERROR(VLOOKUP('Berekening veevoeding'!B42,Voedergewassen!A$1:D$45,2,FALSE),"")</f>
        <v/>
      </c>
      <c r="D42" s="57"/>
      <c r="E42" s="58"/>
      <c r="F42" s="32"/>
      <c r="G42" s="9" cm="1">
        <f t="array" ref="G42">INDEX(Voedergewassen!D:D,MATCH(1,(Voedergewassen!A:A='Berekening veevoeding'!B42)*(Voedergewassen!C:C='Berekening veevoeding'!F42),0))</f>
        <v>0</v>
      </c>
      <c r="H42" s="9">
        <f t="shared" si="0"/>
        <v>0</v>
      </c>
      <c r="I42" s="10"/>
      <c r="J42" s="14"/>
    </row>
    <row r="43" spans="1:10" ht="15.6" x14ac:dyDescent="0.3">
      <c r="A43" s="15"/>
      <c r="B43" s="15"/>
      <c r="C43" s="56" t="str">
        <f>IFERROR(VLOOKUP('Berekening veevoeding'!B43,Voedergewassen!A$1:D$45,2,FALSE),"")</f>
        <v/>
      </c>
      <c r="D43" s="57"/>
      <c r="E43" s="58"/>
      <c r="F43" s="32"/>
      <c r="G43" s="9" cm="1">
        <f t="array" ref="G43">INDEX(Voedergewassen!D:D,MATCH(1,(Voedergewassen!A:A='Berekening veevoeding'!B43)*(Voedergewassen!C:C='Berekening veevoeding'!F43),0))</f>
        <v>0</v>
      </c>
      <c r="H43" s="9">
        <f t="shared" si="0"/>
        <v>0</v>
      </c>
      <c r="I43" s="10"/>
      <c r="J43" s="14"/>
    </row>
    <row r="44" spans="1:10" ht="15.6" x14ac:dyDescent="0.3">
      <c r="A44" s="15"/>
      <c r="B44" s="15"/>
      <c r="C44" s="56" t="str">
        <f>IFERROR(VLOOKUP('Berekening veevoeding'!B44,Voedergewassen!A$1:D$45,2,FALSE),"")</f>
        <v/>
      </c>
      <c r="D44" s="57"/>
      <c r="E44" s="58"/>
      <c r="F44" s="32"/>
      <c r="G44" s="9" cm="1">
        <f t="array" ref="G44">INDEX(Voedergewassen!D:D,MATCH(1,(Voedergewassen!A:A='Berekening veevoeding'!B44)*(Voedergewassen!C:C='Berekening veevoeding'!F44),0))</f>
        <v>0</v>
      </c>
      <c r="H44" s="9">
        <f t="shared" si="0"/>
        <v>0</v>
      </c>
      <c r="I44" s="10"/>
      <c r="J44" s="14"/>
    </row>
    <row r="45" spans="1:10" ht="15.6" x14ac:dyDescent="0.3">
      <c r="A45" s="15"/>
      <c r="B45" s="15"/>
      <c r="C45" s="56" t="str">
        <f>IFERROR(VLOOKUP('Berekening veevoeding'!B45,Voedergewassen!A$1:D$45,2,FALSE),"")</f>
        <v/>
      </c>
      <c r="D45" s="57"/>
      <c r="E45" s="58"/>
      <c r="F45" s="32"/>
      <c r="G45" s="9" cm="1">
        <f t="array" ref="G45">INDEX(Voedergewassen!D:D,MATCH(1,(Voedergewassen!A:A='Berekening veevoeding'!B45)*(Voedergewassen!C:C='Berekening veevoeding'!F45),0))</f>
        <v>0</v>
      </c>
      <c r="H45" s="9">
        <f t="shared" si="0"/>
        <v>0</v>
      </c>
      <c r="I45" s="10"/>
      <c r="J45" s="14"/>
    </row>
    <row r="46" spans="1:10" ht="15.6" x14ac:dyDescent="0.3">
      <c r="A46" s="69" t="s">
        <v>57</v>
      </c>
      <c r="B46" s="69"/>
      <c r="C46" s="69"/>
      <c r="D46" s="69"/>
      <c r="E46" s="69"/>
      <c r="F46" s="69"/>
      <c r="G46" s="11"/>
      <c r="H46" s="11"/>
      <c r="I46" s="16">
        <f>SUM(H36:H45)</f>
        <v>0</v>
      </c>
      <c r="J46" s="14"/>
    </row>
    <row r="47" spans="1:10" ht="15.6" x14ac:dyDescent="0.3">
      <c r="A47" s="10"/>
      <c r="B47" s="10"/>
      <c r="C47" s="10"/>
      <c r="D47" s="10"/>
      <c r="E47" s="10"/>
      <c r="F47" s="12"/>
      <c r="G47" s="12"/>
      <c r="H47" s="12"/>
      <c r="I47" s="10"/>
      <c r="J47" s="14"/>
    </row>
    <row r="48" spans="1:10" ht="15.6" x14ac:dyDescent="0.3">
      <c r="A48" s="11" t="s">
        <v>58</v>
      </c>
      <c r="B48" s="10"/>
      <c r="C48" s="10"/>
      <c r="D48" s="10"/>
      <c r="E48" s="10"/>
      <c r="F48" s="12"/>
      <c r="G48" s="12"/>
      <c r="H48" s="12"/>
      <c r="I48" s="10"/>
      <c r="J48" s="14" t="s">
        <v>59</v>
      </c>
    </row>
    <row r="49" spans="1:10" ht="31.2" x14ac:dyDescent="0.3">
      <c r="A49" s="11" t="s">
        <v>110</v>
      </c>
      <c r="B49" s="49" t="s">
        <v>60</v>
      </c>
      <c r="C49" s="49" t="s">
        <v>50</v>
      </c>
      <c r="D49" s="49" t="s">
        <v>111</v>
      </c>
      <c r="E49" s="49" t="s">
        <v>112</v>
      </c>
      <c r="F49" s="50" t="s">
        <v>74</v>
      </c>
      <c r="G49" s="50" t="s">
        <v>109</v>
      </c>
      <c r="H49" s="8" t="s">
        <v>71</v>
      </c>
      <c r="I49" s="10"/>
      <c r="J49" s="14" t="s">
        <v>93</v>
      </c>
    </row>
    <row r="50" spans="1:10" ht="15.6" x14ac:dyDescent="0.3">
      <c r="A50" s="19"/>
      <c r="B50" s="15"/>
      <c r="C50" s="17" t="str">
        <f>IFERROR(VLOOKUP(B50,Voertypen!A1:B10,2,FALSE),"")</f>
        <v/>
      </c>
      <c r="D50" s="75"/>
      <c r="E50" s="17">
        <f>A50*D50</f>
        <v>0</v>
      </c>
      <c r="F50" s="32"/>
      <c r="G50" s="32"/>
      <c r="H50" s="9">
        <f>E50</f>
        <v>0</v>
      </c>
      <c r="I50" s="10"/>
      <c r="J50" s="14" t="s">
        <v>114</v>
      </c>
    </row>
    <row r="51" spans="1:10" ht="15.6" x14ac:dyDescent="0.3">
      <c r="A51" s="19"/>
      <c r="B51" s="15"/>
      <c r="C51" s="17" t="str">
        <f>IFERROR(VLOOKUP(B51,Voertypen!A2:B11,2,FALSE),"")</f>
        <v/>
      </c>
      <c r="D51" s="75"/>
      <c r="E51" s="17">
        <f t="shared" ref="E51:E59" si="1">A51*D51</f>
        <v>0</v>
      </c>
      <c r="F51" s="32"/>
      <c r="G51" s="32"/>
      <c r="H51" s="9">
        <f t="shared" ref="H51:H59" si="2">E51</f>
        <v>0</v>
      </c>
      <c r="I51" s="10"/>
      <c r="J51" s="14"/>
    </row>
    <row r="52" spans="1:10" ht="15.6" x14ac:dyDescent="0.3">
      <c r="A52" s="19"/>
      <c r="B52" s="15"/>
      <c r="C52" s="17" t="str">
        <f>IFERROR(VLOOKUP(B52,Voertypen!A3:B12,2,FALSE),"")</f>
        <v/>
      </c>
      <c r="D52" s="75"/>
      <c r="E52" s="17">
        <f t="shared" si="1"/>
        <v>0</v>
      </c>
      <c r="F52" s="32"/>
      <c r="G52" s="32"/>
      <c r="H52" s="9">
        <f t="shared" si="2"/>
        <v>0</v>
      </c>
      <c r="I52" s="10"/>
      <c r="J52" s="14"/>
    </row>
    <row r="53" spans="1:10" ht="15.6" x14ac:dyDescent="0.3">
      <c r="A53" s="19"/>
      <c r="B53" s="15"/>
      <c r="C53" s="17" t="str">
        <f>IFERROR(VLOOKUP(B53,Voertypen!A4:B13,2,FALSE),"")</f>
        <v/>
      </c>
      <c r="D53" s="75"/>
      <c r="E53" s="17">
        <f t="shared" si="1"/>
        <v>0</v>
      </c>
      <c r="F53" s="32"/>
      <c r="G53" s="32"/>
      <c r="H53" s="9">
        <f t="shared" si="2"/>
        <v>0</v>
      </c>
      <c r="I53" s="10"/>
      <c r="J53" s="14"/>
    </row>
    <row r="54" spans="1:10" ht="15.6" x14ac:dyDescent="0.3">
      <c r="A54" s="19"/>
      <c r="B54" s="15"/>
      <c r="C54" s="17" t="str">
        <f>IFERROR(VLOOKUP(B54,Voertypen!A5:B14,2,FALSE),"")</f>
        <v/>
      </c>
      <c r="D54" s="75"/>
      <c r="E54" s="17">
        <f t="shared" si="1"/>
        <v>0</v>
      </c>
      <c r="F54" s="32"/>
      <c r="G54" s="32"/>
      <c r="H54" s="9">
        <f t="shared" si="2"/>
        <v>0</v>
      </c>
      <c r="I54" s="10"/>
      <c r="J54" s="14"/>
    </row>
    <row r="55" spans="1:10" ht="15.6" x14ac:dyDescent="0.3">
      <c r="A55" s="19"/>
      <c r="B55" s="15"/>
      <c r="C55" s="17" t="str">
        <f>IFERROR(VLOOKUP(B55,Voertypen!A6:B15,2,FALSE),"")</f>
        <v/>
      </c>
      <c r="D55" s="75"/>
      <c r="E55" s="17">
        <f t="shared" si="1"/>
        <v>0</v>
      </c>
      <c r="F55" s="32"/>
      <c r="G55" s="32"/>
      <c r="H55" s="9">
        <f t="shared" si="2"/>
        <v>0</v>
      </c>
      <c r="I55" s="10"/>
      <c r="J55" s="14"/>
    </row>
    <row r="56" spans="1:10" ht="15.6" x14ac:dyDescent="0.3">
      <c r="A56" s="19"/>
      <c r="B56" s="15"/>
      <c r="C56" s="17" t="str">
        <f>IFERROR(VLOOKUP(B56,Voertypen!A7:B16,2,FALSE),"")</f>
        <v/>
      </c>
      <c r="D56" s="75"/>
      <c r="E56" s="17">
        <f t="shared" si="1"/>
        <v>0</v>
      </c>
      <c r="F56" s="32"/>
      <c r="G56" s="32"/>
      <c r="H56" s="9">
        <f t="shared" si="2"/>
        <v>0</v>
      </c>
      <c r="I56" s="10"/>
      <c r="J56" s="14"/>
    </row>
    <row r="57" spans="1:10" ht="15.6" x14ac:dyDescent="0.3">
      <c r="A57" s="19"/>
      <c r="B57" s="15"/>
      <c r="C57" s="17" t="str">
        <f>IFERROR(VLOOKUP(B57,Voertypen!A8:B17,2,FALSE),"")</f>
        <v/>
      </c>
      <c r="D57" s="75"/>
      <c r="E57" s="17">
        <f t="shared" si="1"/>
        <v>0</v>
      </c>
      <c r="F57" s="32"/>
      <c r="G57" s="32"/>
      <c r="H57" s="9">
        <f t="shared" si="2"/>
        <v>0</v>
      </c>
      <c r="I57" s="10"/>
      <c r="J57" s="14"/>
    </row>
    <row r="58" spans="1:10" ht="15.6" x14ac:dyDescent="0.3">
      <c r="A58" s="19"/>
      <c r="B58" s="15"/>
      <c r="C58" s="17" t="str">
        <f>IFERROR(VLOOKUP(B58,Voertypen!A9:B18,2,FALSE),"")</f>
        <v/>
      </c>
      <c r="D58" s="75"/>
      <c r="E58" s="17">
        <f t="shared" si="1"/>
        <v>0</v>
      </c>
      <c r="F58" s="32"/>
      <c r="G58" s="32"/>
      <c r="H58" s="9">
        <f t="shared" si="2"/>
        <v>0</v>
      </c>
      <c r="I58" s="10"/>
      <c r="J58" s="14"/>
    </row>
    <row r="59" spans="1:10" ht="15.6" x14ac:dyDescent="0.3">
      <c r="A59" s="19"/>
      <c r="B59" s="15"/>
      <c r="C59" s="17" t="str">
        <f>IFERROR(VLOOKUP(B59,Voertypen!A10:B19,2,FALSE),"")</f>
        <v/>
      </c>
      <c r="D59" s="75"/>
      <c r="E59" s="17">
        <f t="shared" si="1"/>
        <v>0</v>
      </c>
      <c r="F59" s="32"/>
      <c r="G59" s="32"/>
      <c r="H59" s="9">
        <f t="shared" si="2"/>
        <v>0</v>
      </c>
      <c r="I59" s="10"/>
      <c r="J59" s="14"/>
    </row>
    <row r="60" spans="1:10" ht="15.6" x14ac:dyDescent="0.3">
      <c r="A60" s="69" t="s">
        <v>79</v>
      </c>
      <c r="B60" s="69"/>
      <c r="C60" s="69"/>
      <c r="D60" s="69"/>
      <c r="E60" s="69"/>
      <c r="F60" s="69"/>
      <c r="G60" s="11"/>
      <c r="H60" s="16">
        <f>SUMIF(F49:F59,"Demeter",H49:H59)</f>
        <v>0</v>
      </c>
      <c r="I60" s="27"/>
      <c r="J60" s="14"/>
    </row>
    <row r="61" spans="1:10" ht="15.6" x14ac:dyDescent="0.3">
      <c r="A61" s="69" t="s">
        <v>73</v>
      </c>
      <c r="B61" s="69"/>
      <c r="C61" s="69"/>
      <c r="D61" s="69"/>
      <c r="E61" s="69"/>
      <c r="F61" s="69"/>
      <c r="G61" s="11"/>
      <c r="H61" s="11"/>
      <c r="I61" s="16">
        <f>SUM(H50:H59)</f>
        <v>0</v>
      </c>
      <c r="J61" s="14"/>
    </row>
    <row r="62" spans="1:10" ht="15.6" x14ac:dyDescent="0.3">
      <c r="A62" s="68"/>
      <c r="B62" s="68"/>
      <c r="C62" s="68"/>
      <c r="D62" s="68"/>
      <c r="E62" s="68"/>
      <c r="F62" s="68"/>
      <c r="G62" s="10"/>
      <c r="H62" s="10"/>
      <c r="I62" s="10"/>
      <c r="J62" s="14"/>
    </row>
    <row r="63" spans="1:10" s="24" customFormat="1" ht="18" x14ac:dyDescent="0.3">
      <c r="A63" s="74" t="s">
        <v>72</v>
      </c>
      <c r="B63" s="74"/>
      <c r="C63" s="74"/>
      <c r="D63" s="74"/>
      <c r="E63" s="74"/>
      <c r="F63" s="74"/>
      <c r="G63" s="21"/>
      <c r="H63" s="21"/>
      <c r="I63" s="22">
        <f>SUM(I46+I61)</f>
        <v>0</v>
      </c>
      <c r="J63" s="23"/>
    </row>
    <row r="64" spans="1:10" ht="16.2" thickBot="1" x14ac:dyDescent="0.35">
      <c r="A64" s="64"/>
      <c r="B64" s="64"/>
      <c r="C64" s="64"/>
      <c r="D64" s="64"/>
      <c r="E64" s="64"/>
      <c r="F64" s="64"/>
      <c r="G64" s="10"/>
      <c r="H64" s="10"/>
      <c r="I64" s="18"/>
      <c r="J64" s="14"/>
    </row>
    <row r="65" spans="1:10" ht="18" x14ac:dyDescent="0.3">
      <c r="A65" s="33" t="s">
        <v>78</v>
      </c>
      <c r="B65" s="34"/>
      <c r="C65" s="35" t="s">
        <v>83</v>
      </c>
      <c r="D65" s="36" t="s">
        <v>80</v>
      </c>
      <c r="E65" s="59"/>
      <c r="F65" s="60"/>
      <c r="G65" s="29"/>
      <c r="H65" s="30"/>
      <c r="I65" s="30"/>
      <c r="J65" s="30"/>
    </row>
    <row r="66" spans="1:10" ht="18" x14ac:dyDescent="0.3">
      <c r="A66" s="37" t="s">
        <v>81</v>
      </c>
      <c r="B66" s="38"/>
      <c r="C66" s="39">
        <f>IFERROR(I63/I32,0)</f>
        <v>0</v>
      </c>
      <c r="D66" s="40">
        <f>IFERROR(I63/I63,0)</f>
        <v>0</v>
      </c>
      <c r="E66" s="51"/>
      <c r="F66" s="52"/>
      <c r="G66" s="29"/>
      <c r="H66" s="30"/>
      <c r="I66" s="30"/>
      <c r="J66" s="30"/>
    </row>
    <row r="67" spans="1:10" ht="18" x14ac:dyDescent="0.3">
      <c r="A67" s="37" t="s">
        <v>82</v>
      </c>
      <c r="B67" s="38"/>
      <c r="C67" s="39">
        <f>IFERROR((I46+H60)/I32,0)</f>
        <v>0</v>
      </c>
      <c r="D67" s="40">
        <f>IFERROR(C67/C66,0)</f>
        <v>0</v>
      </c>
      <c r="E67" s="51"/>
      <c r="F67" s="52"/>
      <c r="G67" s="29"/>
      <c r="H67" s="30"/>
      <c r="I67" s="30"/>
      <c r="J67" s="30"/>
    </row>
    <row r="68" spans="1:10" ht="18" x14ac:dyDescent="0.3">
      <c r="A68" s="37" t="s">
        <v>84</v>
      </c>
      <c r="B68" s="38"/>
      <c r="C68" s="39">
        <f>IFERROR((I46)/I32,0)</f>
        <v>0</v>
      </c>
      <c r="D68" s="40">
        <f>IFERROR(I46/I63,0)</f>
        <v>0</v>
      </c>
      <c r="E68" s="51"/>
      <c r="F68" s="52"/>
      <c r="G68" s="29"/>
      <c r="H68" s="30"/>
      <c r="I68" s="30"/>
      <c r="J68" s="30"/>
    </row>
    <row r="69" spans="1:10" ht="18" x14ac:dyDescent="0.3">
      <c r="A69" s="45" t="s">
        <v>101</v>
      </c>
      <c r="B69" s="46"/>
      <c r="C69" s="47">
        <f>IFERROR((SUMIF(C36:C45,"Krachtvoer",H36:H45)/I32)+(SUMIF(C50:C59,"Krachtvoer",H50:H59)/I32)+((SUMIF(C36:C45,"Ruwvoer/krachtvoer",H36:H45)/I32)/2)+((SUMIF(C50:C59,"Ruwvoer/krachtvoer",H50:H59)/I32)/2),0)</f>
        <v>0</v>
      </c>
      <c r="D69" s="48">
        <f>IFERROR(C69/C66,0)</f>
        <v>0</v>
      </c>
      <c r="E69" s="51"/>
      <c r="F69" s="52"/>
      <c r="G69" s="29"/>
      <c r="H69" s="30"/>
      <c r="I69" s="30"/>
      <c r="J69" s="30"/>
    </row>
    <row r="70" spans="1:10" ht="18.600000000000001" thickBot="1" x14ac:dyDescent="0.35">
      <c r="A70" s="41" t="s">
        <v>85</v>
      </c>
      <c r="B70" s="42"/>
      <c r="C70" s="43">
        <f>IFERROR((SUMIF(C36:C45,"Ruwvoer",H36:H45)/I32)+(SUMIF(C50:C59,"Ruwvoer",H50:H59)/I32)+((SUMIF(C36:C45,"Ruwvoer/krachtvoer",H36:H45)/I32)/2)+((SUMIF(C50:C59,"Ruwvoer/krachtvoer",H50:H59)/I32)/2),0)</f>
        <v>0</v>
      </c>
      <c r="D70" s="44">
        <f>IFERROR(C70/C66,0)</f>
        <v>0</v>
      </c>
      <c r="E70" s="51"/>
      <c r="F70" s="52"/>
      <c r="G70" s="29"/>
      <c r="H70" s="30"/>
      <c r="I70" s="30"/>
      <c r="J70" s="30"/>
    </row>
    <row r="71" spans="1:10" ht="15.6" x14ac:dyDescent="0.3">
      <c r="A71" s="6"/>
      <c r="B71" s="6"/>
      <c r="C71" s="26"/>
      <c r="D71" s="26"/>
      <c r="E71" s="26"/>
      <c r="F71" s="28"/>
      <c r="G71" s="28"/>
    </row>
    <row r="72" spans="1:10" ht="15.6" x14ac:dyDescent="0.3">
      <c r="A72" s="6"/>
      <c r="B72" s="6"/>
      <c r="C72" s="26"/>
      <c r="D72" s="26"/>
      <c r="E72" s="26"/>
      <c r="F72" s="28"/>
      <c r="G72" s="28"/>
    </row>
    <row r="73" spans="1:10" ht="15.6" x14ac:dyDescent="0.3">
      <c r="A73" s="6"/>
      <c r="B73" s="6"/>
      <c r="C73" s="26"/>
      <c r="D73" s="26"/>
      <c r="E73" s="26"/>
      <c r="F73" s="28"/>
      <c r="G73" s="28"/>
    </row>
    <row r="74" spans="1:10" ht="15.6" x14ac:dyDescent="0.3">
      <c r="A74" s="6"/>
      <c r="B74" s="6"/>
      <c r="C74" s="26"/>
      <c r="D74" s="26"/>
      <c r="E74" s="26"/>
      <c r="F74" s="28"/>
      <c r="G74" s="28"/>
    </row>
    <row r="75" spans="1:10" ht="15.6" x14ac:dyDescent="0.3">
      <c r="A75" s="6"/>
      <c r="B75" s="6"/>
      <c r="C75" s="26"/>
      <c r="D75" s="26"/>
      <c r="E75" s="26"/>
      <c r="F75" s="28"/>
      <c r="G75" s="28"/>
    </row>
    <row r="76" spans="1:10" ht="15.6" x14ac:dyDescent="0.3">
      <c r="A76" s="6"/>
      <c r="B76" s="6"/>
      <c r="C76" s="26"/>
      <c r="D76" s="26"/>
      <c r="E76" s="26"/>
      <c r="F76" s="28"/>
      <c r="G76" s="28"/>
    </row>
    <row r="77" spans="1:10" ht="15.6" x14ac:dyDescent="0.3">
      <c r="A77" s="6"/>
      <c r="B77" s="6"/>
      <c r="C77" s="26"/>
      <c r="D77" s="26"/>
      <c r="E77" s="26"/>
      <c r="F77" s="28"/>
      <c r="G77" s="28"/>
    </row>
    <row r="78" spans="1:10" ht="15.6" x14ac:dyDescent="0.3">
      <c r="A78" s="6"/>
      <c r="B78" s="6"/>
      <c r="C78" s="26"/>
      <c r="D78" s="26"/>
      <c r="E78" s="26"/>
      <c r="F78" s="28"/>
      <c r="G78" s="28"/>
    </row>
    <row r="79" spans="1:10" ht="15.6" x14ac:dyDescent="0.3">
      <c r="A79" s="6"/>
      <c r="B79" s="6"/>
      <c r="C79" s="26"/>
      <c r="D79" s="26"/>
      <c r="E79" s="26"/>
    </row>
    <row r="80" spans="1:10" ht="15.6" x14ac:dyDescent="0.3">
      <c r="A80" s="6"/>
      <c r="B80" s="6"/>
      <c r="C80" s="26"/>
      <c r="D80" s="26"/>
      <c r="E80" s="26"/>
    </row>
    <row r="81" spans="1:5" ht="15.6" x14ac:dyDescent="0.3">
      <c r="A81" s="6"/>
      <c r="B81" s="6"/>
      <c r="C81" s="26"/>
      <c r="D81" s="26"/>
      <c r="E81" s="26"/>
    </row>
    <row r="82" spans="1:5" ht="15.6" x14ac:dyDescent="0.3">
      <c r="A82" s="6"/>
      <c r="B82" s="6"/>
      <c r="C82" s="26"/>
      <c r="D82" s="26"/>
      <c r="E82" s="26"/>
    </row>
    <row r="83" spans="1:5" ht="15.6" x14ac:dyDescent="0.3">
      <c r="A83" s="6"/>
      <c r="B83" s="6"/>
      <c r="C83" s="26"/>
      <c r="D83" s="26"/>
      <c r="E83" s="26"/>
    </row>
    <row r="84" spans="1:5" x14ac:dyDescent="0.3">
      <c r="C84" s="25"/>
      <c r="D84" s="25"/>
      <c r="E84" s="25"/>
    </row>
    <row r="85" spans="1:5" x14ac:dyDescent="0.3">
      <c r="C85" s="25"/>
      <c r="D85" s="25"/>
      <c r="E85" s="25"/>
    </row>
    <row r="86" spans="1:5" x14ac:dyDescent="0.3">
      <c r="C86" s="25"/>
      <c r="D86" s="25"/>
      <c r="E86" s="25"/>
    </row>
  </sheetData>
  <sheetProtection algorithmName="SHA-512" hashValue="bxHGZ+yg5SKi1OHRla9RgrjP5Pb0hwDR3luB4vl2IBU8TqLd0bDZ0jVKKIAYRzP3gLSV96E0XmqQUrBMKZW5hA==" saltValue="lxCmDcuaW/ORx3w5N1kftQ==" spinCount="100000" sheet="1" objects="1" scenarios="1"/>
  <mergeCells count="57">
    <mergeCell ref="A4:F4"/>
    <mergeCell ref="A10:F10"/>
    <mergeCell ref="A11:F11"/>
    <mergeCell ref="A63:F63"/>
    <mergeCell ref="A60:F60"/>
    <mergeCell ref="C34:E34"/>
    <mergeCell ref="A26:F26"/>
    <mergeCell ref="A27:F27"/>
    <mergeCell ref="A7:F7"/>
    <mergeCell ref="A1:I1"/>
    <mergeCell ref="A9:F9"/>
    <mergeCell ref="A17:F17"/>
    <mergeCell ref="A24:F24"/>
    <mergeCell ref="A15:F15"/>
    <mergeCell ref="A16:F16"/>
    <mergeCell ref="A18:F18"/>
    <mergeCell ref="A19:F19"/>
    <mergeCell ref="A2:F2"/>
    <mergeCell ref="A3:F3"/>
    <mergeCell ref="A5:F5"/>
    <mergeCell ref="A6:F6"/>
    <mergeCell ref="A8:F8"/>
    <mergeCell ref="A12:F12"/>
    <mergeCell ref="A14:F14"/>
    <mergeCell ref="A13:F13"/>
    <mergeCell ref="E69:F69"/>
    <mergeCell ref="A29:F29"/>
    <mergeCell ref="A30:F30"/>
    <mergeCell ref="A20:F20"/>
    <mergeCell ref="A21:F21"/>
    <mergeCell ref="A22:F22"/>
    <mergeCell ref="A23:F23"/>
    <mergeCell ref="A25:F25"/>
    <mergeCell ref="A28:F28"/>
    <mergeCell ref="A64:F64"/>
    <mergeCell ref="A32:F32"/>
    <mergeCell ref="A31:F31"/>
    <mergeCell ref="A33:F33"/>
    <mergeCell ref="A46:F46"/>
    <mergeCell ref="A61:F61"/>
    <mergeCell ref="A62:F62"/>
    <mergeCell ref="E70:F70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E65:F65"/>
    <mergeCell ref="E66:F66"/>
    <mergeCell ref="E67:F67"/>
    <mergeCell ref="E68:F68"/>
  </mergeCells>
  <dataValidations count="1">
    <dataValidation type="decimal" allowBlank="1" showInputMessage="1" showErrorMessage="1" sqref="D50:D59" xr:uid="{85792877-D270-4B84-B37F-FEA6ECED7559}">
      <formula1>0</formula1>
      <formula2>1</formula2>
    </dataValidation>
  </dataValidations>
  <pageMargins left="0.7" right="0.7" top="0.75" bottom="0.75" header="0.3" footer="0.3"/>
  <pageSetup paperSize="9" scale="73" fitToHeight="0" orientation="landscape" horizontalDpi="4294967293" r:id="rId1"/>
  <ignoredErrors>
    <ignoredError sqref="H26" formula="1"/>
  </ignoredError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4E4FAAD-562B-438F-BADF-2D1B2DE9B321}">
          <x14:formula1>
            <xm:f>Selectielijsten!$A$2:$A$3</xm:f>
          </x14:formula1>
          <xm:sqref>F50:F59</xm:sqref>
        </x14:dataValidation>
        <x14:dataValidation type="list" allowBlank="1" showInputMessage="1" showErrorMessage="1" xr:uid="{118B76E0-2489-4024-9A6A-0E4191A40BAD}">
          <x14:formula1>
            <xm:f>Voertypen!$A$2:$A$11</xm:f>
          </x14:formula1>
          <xm:sqref>B50:B59</xm:sqref>
        </x14:dataValidation>
        <x14:dataValidation type="list" allowBlank="1" showInputMessage="1" showErrorMessage="1" xr:uid="{FD93CD14-E00D-4260-BD31-FDF7153FDEFC}">
          <x14:formula1>
            <xm:f>Voedergewassen!$C$2:$C$45</xm:f>
          </x14:formula1>
          <xm:sqref>F36:F45</xm:sqref>
        </x14:dataValidation>
        <x14:dataValidation type="list" allowBlank="1" showInputMessage="1" showErrorMessage="1" xr:uid="{BB4D3660-D9CF-4B27-8ADB-5DE700CCA3F2}">
          <x14:formula1>
            <xm:f>Voedergewassen!$A$2:$A$45</xm:f>
          </x14:formula1>
          <xm:sqref>B36:B45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21781-BE4F-4CC5-9568-2957B6F7759C}">
  <dimension ref="A1:D68"/>
  <sheetViews>
    <sheetView topLeftCell="A7" workbookViewId="0">
      <selection activeCell="A2" sqref="A2"/>
    </sheetView>
  </sheetViews>
  <sheetFormatPr defaultRowHeight="14.4" x14ac:dyDescent="0.3"/>
  <cols>
    <col min="1" max="1" width="22.6640625" customWidth="1"/>
    <col min="2" max="3" width="27.33203125" customWidth="1"/>
    <col min="4" max="4" width="18.109375" customWidth="1"/>
  </cols>
  <sheetData>
    <row r="1" spans="1:4" x14ac:dyDescent="0.3">
      <c r="A1" s="1" t="s">
        <v>44</v>
      </c>
      <c r="B1" s="1" t="s">
        <v>50</v>
      </c>
      <c r="C1" s="1" t="s">
        <v>86</v>
      </c>
      <c r="D1" s="1" t="s">
        <v>55</v>
      </c>
    </row>
    <row r="2" spans="1:4" x14ac:dyDescent="0.3">
      <c r="A2" t="s">
        <v>47</v>
      </c>
      <c r="B2" t="s">
        <v>51</v>
      </c>
      <c r="C2" t="s">
        <v>87</v>
      </c>
      <c r="D2" s="2">
        <v>7</v>
      </c>
    </row>
    <row r="3" spans="1:4" x14ac:dyDescent="0.3">
      <c r="A3" t="s">
        <v>47</v>
      </c>
      <c r="B3" t="s">
        <v>51</v>
      </c>
      <c r="C3" t="s">
        <v>88</v>
      </c>
      <c r="D3" s="2">
        <v>9</v>
      </c>
    </row>
    <row r="4" spans="1:4" x14ac:dyDescent="0.3">
      <c r="A4" t="s">
        <v>47</v>
      </c>
      <c r="B4" t="s">
        <v>51</v>
      </c>
      <c r="C4" t="s">
        <v>89</v>
      </c>
      <c r="D4" s="2">
        <v>10</v>
      </c>
    </row>
    <row r="5" spans="1:4" x14ac:dyDescent="0.3">
      <c r="A5" t="s">
        <v>47</v>
      </c>
      <c r="B5" t="s">
        <v>51</v>
      </c>
      <c r="C5" t="s">
        <v>90</v>
      </c>
      <c r="D5" s="2">
        <v>11</v>
      </c>
    </row>
    <row r="6" spans="1:4" x14ac:dyDescent="0.3">
      <c r="A6" t="s">
        <v>46</v>
      </c>
      <c r="B6" t="s">
        <v>52</v>
      </c>
      <c r="C6" t="s">
        <v>87</v>
      </c>
      <c r="D6" s="2">
        <v>3</v>
      </c>
    </row>
    <row r="7" spans="1:4" x14ac:dyDescent="0.3">
      <c r="A7" t="s">
        <v>46</v>
      </c>
      <c r="B7" t="s">
        <v>52</v>
      </c>
      <c r="C7" t="s">
        <v>88</v>
      </c>
      <c r="D7" s="2">
        <v>4</v>
      </c>
    </row>
    <row r="8" spans="1:4" x14ac:dyDescent="0.3">
      <c r="A8" t="s">
        <v>46</v>
      </c>
      <c r="B8" t="s">
        <v>52</v>
      </c>
      <c r="C8" t="s">
        <v>89</v>
      </c>
      <c r="D8" s="2">
        <v>5</v>
      </c>
    </row>
    <row r="9" spans="1:4" x14ac:dyDescent="0.3">
      <c r="A9" t="s">
        <v>46</v>
      </c>
      <c r="B9" t="s">
        <v>52</v>
      </c>
      <c r="C9" t="s">
        <v>90</v>
      </c>
      <c r="D9" s="2">
        <v>6</v>
      </c>
    </row>
    <row r="10" spans="1:4" x14ac:dyDescent="0.3">
      <c r="A10" t="s">
        <v>104</v>
      </c>
      <c r="B10" t="s">
        <v>51</v>
      </c>
      <c r="C10" t="s">
        <v>87</v>
      </c>
      <c r="D10" s="31">
        <v>7</v>
      </c>
    </row>
    <row r="11" spans="1:4" x14ac:dyDescent="0.3">
      <c r="A11" t="s">
        <v>104</v>
      </c>
      <c r="B11" t="s">
        <v>51</v>
      </c>
      <c r="C11" t="s">
        <v>88</v>
      </c>
      <c r="D11" s="31">
        <v>9</v>
      </c>
    </row>
    <row r="12" spans="1:4" x14ac:dyDescent="0.3">
      <c r="A12" t="s">
        <v>104</v>
      </c>
      <c r="B12" t="s">
        <v>51</v>
      </c>
      <c r="C12" t="s">
        <v>89</v>
      </c>
      <c r="D12" s="31">
        <v>11</v>
      </c>
    </row>
    <row r="13" spans="1:4" x14ac:dyDescent="0.3">
      <c r="A13" t="s">
        <v>104</v>
      </c>
      <c r="B13" t="s">
        <v>51</v>
      </c>
      <c r="C13" t="s">
        <v>90</v>
      </c>
      <c r="D13" s="31">
        <v>13</v>
      </c>
    </row>
    <row r="14" spans="1:4" x14ac:dyDescent="0.3">
      <c r="A14" t="s">
        <v>105</v>
      </c>
      <c r="B14" t="s">
        <v>51</v>
      </c>
      <c r="C14" t="s">
        <v>87</v>
      </c>
      <c r="D14" s="2">
        <v>7</v>
      </c>
    </row>
    <row r="15" spans="1:4" x14ac:dyDescent="0.3">
      <c r="A15" t="s">
        <v>105</v>
      </c>
      <c r="B15" t="s">
        <v>51</v>
      </c>
      <c r="C15" t="s">
        <v>88</v>
      </c>
      <c r="D15" s="2">
        <v>9</v>
      </c>
    </row>
    <row r="16" spans="1:4" x14ac:dyDescent="0.3">
      <c r="A16" t="s">
        <v>105</v>
      </c>
      <c r="B16" t="s">
        <v>51</v>
      </c>
      <c r="C16" t="s">
        <v>89</v>
      </c>
      <c r="D16" s="2">
        <v>11</v>
      </c>
    </row>
    <row r="17" spans="1:4" x14ac:dyDescent="0.3">
      <c r="A17" t="s">
        <v>105</v>
      </c>
      <c r="B17" t="s">
        <v>51</v>
      </c>
      <c r="C17" t="s">
        <v>90</v>
      </c>
      <c r="D17" s="2">
        <v>13</v>
      </c>
    </row>
    <row r="18" spans="1:4" x14ac:dyDescent="0.3">
      <c r="A18" t="s">
        <v>48</v>
      </c>
      <c r="B18" t="s">
        <v>52</v>
      </c>
      <c r="C18" t="s">
        <v>87</v>
      </c>
      <c r="D18" s="2">
        <v>4</v>
      </c>
    </row>
    <row r="19" spans="1:4" x14ac:dyDescent="0.3">
      <c r="A19" t="s">
        <v>48</v>
      </c>
      <c r="B19" t="s">
        <v>52</v>
      </c>
      <c r="C19" t="s">
        <v>88</v>
      </c>
      <c r="D19" s="2">
        <v>5</v>
      </c>
    </row>
    <row r="20" spans="1:4" x14ac:dyDescent="0.3">
      <c r="A20" t="s">
        <v>48</v>
      </c>
      <c r="B20" t="s">
        <v>52</v>
      </c>
      <c r="C20" t="s">
        <v>89</v>
      </c>
      <c r="D20" s="2">
        <v>6</v>
      </c>
    </row>
    <row r="21" spans="1:4" x14ac:dyDescent="0.3">
      <c r="A21" t="s">
        <v>48</v>
      </c>
      <c r="B21" t="s">
        <v>52</v>
      </c>
      <c r="C21" t="s">
        <v>90</v>
      </c>
      <c r="D21" s="2">
        <v>7</v>
      </c>
    </row>
    <row r="22" spans="1:4" x14ac:dyDescent="0.3">
      <c r="A22" t="s">
        <v>64</v>
      </c>
      <c r="B22" t="s">
        <v>51</v>
      </c>
      <c r="C22" t="s">
        <v>87</v>
      </c>
      <c r="D22" s="2">
        <v>8</v>
      </c>
    </row>
    <row r="23" spans="1:4" x14ac:dyDescent="0.3">
      <c r="A23" t="s">
        <v>64</v>
      </c>
      <c r="B23" t="s">
        <v>51</v>
      </c>
      <c r="C23" t="s">
        <v>88</v>
      </c>
      <c r="D23" s="2">
        <v>10</v>
      </c>
    </row>
    <row r="24" spans="1:4" x14ac:dyDescent="0.3">
      <c r="A24" t="s">
        <v>64</v>
      </c>
      <c r="B24" t="s">
        <v>51</v>
      </c>
      <c r="C24" t="s">
        <v>89</v>
      </c>
      <c r="D24" s="2">
        <v>12</v>
      </c>
    </row>
    <row r="25" spans="1:4" x14ac:dyDescent="0.3">
      <c r="A25" t="s">
        <v>64</v>
      </c>
      <c r="B25" t="s">
        <v>51</v>
      </c>
      <c r="C25" t="s">
        <v>90</v>
      </c>
      <c r="D25" s="2">
        <v>14</v>
      </c>
    </row>
    <row r="26" spans="1:4" x14ac:dyDescent="0.3">
      <c r="A26" t="s">
        <v>106</v>
      </c>
      <c r="B26" t="s">
        <v>53</v>
      </c>
      <c r="C26" t="s">
        <v>87</v>
      </c>
      <c r="D26" s="2">
        <v>5</v>
      </c>
    </row>
    <row r="27" spans="1:4" x14ac:dyDescent="0.3">
      <c r="A27" t="s">
        <v>106</v>
      </c>
      <c r="B27" t="s">
        <v>53</v>
      </c>
      <c r="C27" t="s">
        <v>88</v>
      </c>
      <c r="D27" s="2">
        <v>6</v>
      </c>
    </row>
    <row r="28" spans="1:4" x14ac:dyDescent="0.3">
      <c r="A28" t="s">
        <v>106</v>
      </c>
      <c r="B28" t="s">
        <v>53</v>
      </c>
      <c r="C28" t="s">
        <v>89</v>
      </c>
      <c r="D28" s="2">
        <v>7.5</v>
      </c>
    </row>
    <row r="29" spans="1:4" x14ac:dyDescent="0.3">
      <c r="A29" t="s">
        <v>106</v>
      </c>
      <c r="B29" t="s">
        <v>53</v>
      </c>
      <c r="C29" t="s">
        <v>90</v>
      </c>
      <c r="D29" s="2">
        <v>9</v>
      </c>
    </row>
    <row r="30" spans="1:4" x14ac:dyDescent="0.3">
      <c r="A30" t="s">
        <v>107</v>
      </c>
      <c r="B30" t="s">
        <v>51</v>
      </c>
      <c r="C30" t="s">
        <v>87</v>
      </c>
      <c r="D30" s="2">
        <v>8</v>
      </c>
    </row>
    <row r="31" spans="1:4" x14ac:dyDescent="0.3">
      <c r="A31" t="s">
        <v>107</v>
      </c>
      <c r="B31" t="s">
        <v>51</v>
      </c>
      <c r="C31" t="s">
        <v>88</v>
      </c>
      <c r="D31" s="2">
        <v>10</v>
      </c>
    </row>
    <row r="32" spans="1:4" x14ac:dyDescent="0.3">
      <c r="A32" t="s">
        <v>107</v>
      </c>
      <c r="B32" t="s">
        <v>51</v>
      </c>
      <c r="C32" t="s">
        <v>89</v>
      </c>
      <c r="D32" s="2">
        <v>12</v>
      </c>
    </row>
    <row r="33" spans="1:4" x14ac:dyDescent="0.3">
      <c r="A33" t="s">
        <v>107</v>
      </c>
      <c r="B33" t="s">
        <v>51</v>
      </c>
      <c r="C33" t="s">
        <v>90</v>
      </c>
      <c r="D33" s="2">
        <v>13</v>
      </c>
    </row>
    <row r="34" spans="1:4" x14ac:dyDescent="0.3">
      <c r="A34" t="s">
        <v>45</v>
      </c>
      <c r="B34" t="s">
        <v>51</v>
      </c>
      <c r="C34" t="s">
        <v>87</v>
      </c>
      <c r="D34" s="2">
        <v>4</v>
      </c>
    </row>
    <row r="35" spans="1:4" x14ac:dyDescent="0.3">
      <c r="A35" t="s">
        <v>45</v>
      </c>
      <c r="B35" t="s">
        <v>51</v>
      </c>
      <c r="C35" t="s">
        <v>88</v>
      </c>
      <c r="D35" s="2">
        <v>5.5</v>
      </c>
    </row>
    <row r="36" spans="1:4" x14ac:dyDescent="0.3">
      <c r="A36" t="s">
        <v>45</v>
      </c>
      <c r="B36" t="s">
        <v>51</v>
      </c>
      <c r="C36" t="s">
        <v>89</v>
      </c>
      <c r="D36" s="2">
        <v>7</v>
      </c>
    </row>
    <row r="37" spans="1:4" x14ac:dyDescent="0.3">
      <c r="A37" t="s">
        <v>45</v>
      </c>
      <c r="B37" t="s">
        <v>51</v>
      </c>
      <c r="C37" t="s">
        <v>90</v>
      </c>
      <c r="D37" s="2">
        <v>8.5</v>
      </c>
    </row>
    <row r="38" spans="1:4" x14ac:dyDescent="0.3">
      <c r="A38" t="s">
        <v>108</v>
      </c>
      <c r="B38" t="s">
        <v>51</v>
      </c>
      <c r="C38" t="s">
        <v>87</v>
      </c>
      <c r="D38" s="2">
        <v>6</v>
      </c>
    </row>
    <row r="39" spans="1:4" x14ac:dyDescent="0.3">
      <c r="A39" t="s">
        <v>108</v>
      </c>
      <c r="B39" t="s">
        <v>51</v>
      </c>
      <c r="C39" t="s">
        <v>88</v>
      </c>
      <c r="D39" s="2">
        <v>8</v>
      </c>
    </row>
    <row r="40" spans="1:4" x14ac:dyDescent="0.3">
      <c r="A40" t="s">
        <v>108</v>
      </c>
      <c r="B40" t="s">
        <v>51</v>
      </c>
      <c r="C40" t="s">
        <v>89</v>
      </c>
      <c r="D40" s="2">
        <v>10</v>
      </c>
    </row>
    <row r="41" spans="1:4" x14ac:dyDescent="0.3">
      <c r="A41" t="s">
        <v>108</v>
      </c>
      <c r="B41" t="s">
        <v>51</v>
      </c>
      <c r="C41" t="s">
        <v>90</v>
      </c>
      <c r="D41" s="2">
        <v>12</v>
      </c>
    </row>
    <row r="42" spans="1:4" x14ac:dyDescent="0.3">
      <c r="A42" t="s">
        <v>49</v>
      </c>
      <c r="B42" t="s">
        <v>53</v>
      </c>
      <c r="C42" t="s">
        <v>87</v>
      </c>
      <c r="D42" s="2">
        <v>10</v>
      </c>
    </row>
    <row r="43" spans="1:4" x14ac:dyDescent="0.3">
      <c r="A43" t="s">
        <v>49</v>
      </c>
      <c r="B43" t="s">
        <v>53</v>
      </c>
      <c r="C43" t="s">
        <v>88</v>
      </c>
      <c r="D43" s="2">
        <v>11</v>
      </c>
    </row>
    <row r="44" spans="1:4" x14ac:dyDescent="0.3">
      <c r="A44" t="s">
        <v>49</v>
      </c>
      <c r="B44" t="s">
        <v>53</v>
      </c>
      <c r="C44" t="s">
        <v>89</v>
      </c>
      <c r="D44" s="2">
        <v>12</v>
      </c>
    </row>
    <row r="45" spans="1:4" x14ac:dyDescent="0.3">
      <c r="A45" t="s">
        <v>49</v>
      </c>
      <c r="B45" t="s">
        <v>53</v>
      </c>
      <c r="C45" t="s">
        <v>90</v>
      </c>
      <c r="D45" s="2">
        <v>13</v>
      </c>
    </row>
    <row r="46" spans="1:4" x14ac:dyDescent="0.3">
      <c r="D46" s="2"/>
    </row>
    <row r="47" spans="1:4" x14ac:dyDescent="0.3">
      <c r="D47" s="2"/>
    </row>
    <row r="48" spans="1:4" x14ac:dyDescent="0.3">
      <c r="D48" s="2"/>
    </row>
    <row r="49" spans="4:4" x14ac:dyDescent="0.3">
      <c r="D49" s="2"/>
    </row>
    <row r="50" spans="4:4" x14ac:dyDescent="0.3">
      <c r="D50" s="2"/>
    </row>
    <row r="51" spans="4:4" x14ac:dyDescent="0.3">
      <c r="D51" s="2"/>
    </row>
    <row r="52" spans="4:4" x14ac:dyDescent="0.3">
      <c r="D52" s="2"/>
    </row>
    <row r="53" spans="4:4" x14ac:dyDescent="0.3">
      <c r="D53" s="2"/>
    </row>
    <row r="54" spans="4:4" x14ac:dyDescent="0.3">
      <c r="D54" s="2"/>
    </row>
    <row r="55" spans="4:4" x14ac:dyDescent="0.3">
      <c r="D55" s="2"/>
    </row>
    <row r="56" spans="4:4" x14ac:dyDescent="0.3">
      <c r="D56" s="2"/>
    </row>
    <row r="57" spans="4:4" x14ac:dyDescent="0.3">
      <c r="D57" s="2"/>
    </row>
    <row r="58" spans="4:4" x14ac:dyDescent="0.3">
      <c r="D58" s="2"/>
    </row>
    <row r="59" spans="4:4" x14ac:dyDescent="0.3">
      <c r="D59" s="2"/>
    </row>
    <row r="60" spans="4:4" x14ac:dyDescent="0.3">
      <c r="D60" s="2"/>
    </row>
    <row r="61" spans="4:4" x14ac:dyDescent="0.3">
      <c r="D61" s="2"/>
    </row>
    <row r="62" spans="4:4" x14ac:dyDescent="0.3">
      <c r="D62" s="2"/>
    </row>
    <row r="63" spans="4:4" x14ac:dyDescent="0.3">
      <c r="D63" s="2"/>
    </row>
    <row r="64" spans="4:4" x14ac:dyDescent="0.3">
      <c r="D64" s="2"/>
    </row>
    <row r="65" spans="4:4" x14ac:dyDescent="0.3">
      <c r="D65" s="2"/>
    </row>
    <row r="66" spans="4:4" x14ac:dyDescent="0.3">
      <c r="D66" s="2"/>
    </row>
    <row r="67" spans="4:4" x14ac:dyDescent="0.3">
      <c r="D67" s="2"/>
    </row>
    <row r="68" spans="4:4" x14ac:dyDescent="0.3">
      <c r="D68" s="2"/>
    </row>
  </sheetData>
  <sheetProtection algorithmName="SHA-512" hashValue="HBDELPwxmhBab0cLkHMXu2QaHLhAFu70Jd1wZQZwIFGlZN505lbg7Q7pl7Td8KDI3bHvN98bAyAmXkLC9qhgkQ==" saltValue="NVS/77nFRN2BSv7C8m7TVA==" spinCount="100000" sheet="1" objects="1" scenarios="1"/>
  <sortState xmlns:xlrd2="http://schemas.microsoft.com/office/spreadsheetml/2017/richdata2" ref="A2:D45">
    <sortCondition ref="A2:A4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00082-9CE1-463F-8F66-2D5CA0FC11BF}">
  <dimension ref="A1:B22"/>
  <sheetViews>
    <sheetView workbookViewId="0">
      <selection activeCell="A4" sqref="A4"/>
    </sheetView>
  </sheetViews>
  <sheetFormatPr defaultRowHeight="14.4" x14ac:dyDescent="0.3"/>
  <cols>
    <col min="1" max="1" width="43.109375" customWidth="1"/>
    <col min="2" max="2" width="34.44140625" customWidth="1"/>
    <col min="3" max="3" width="25.109375" customWidth="1"/>
  </cols>
  <sheetData>
    <row r="1" spans="1:2" ht="15.6" x14ac:dyDescent="0.3">
      <c r="A1" s="20" t="s">
        <v>60</v>
      </c>
      <c r="B1" s="20" t="s">
        <v>50</v>
      </c>
    </row>
    <row r="2" spans="1:2" ht="15.6" x14ac:dyDescent="0.3">
      <c r="A2" s="6" t="s">
        <v>102</v>
      </c>
      <c r="B2" t="s">
        <v>51</v>
      </c>
    </row>
    <row r="3" spans="1:2" ht="15.6" x14ac:dyDescent="0.3">
      <c r="A3" s="6" t="s">
        <v>103</v>
      </c>
      <c r="B3" s="6" t="s">
        <v>51</v>
      </c>
    </row>
    <row r="4" spans="1:2" ht="15.6" x14ac:dyDescent="0.3">
      <c r="A4" s="6" t="s">
        <v>62</v>
      </c>
      <c r="B4" s="6" t="s">
        <v>51</v>
      </c>
    </row>
    <row r="5" spans="1:2" ht="15.6" x14ac:dyDescent="0.3">
      <c r="A5" s="6" t="s">
        <v>63</v>
      </c>
      <c r="B5" s="6" t="s">
        <v>51</v>
      </c>
    </row>
    <row r="6" spans="1:2" ht="15.6" x14ac:dyDescent="0.3">
      <c r="A6" s="6" t="s">
        <v>65</v>
      </c>
      <c r="B6" s="6" t="s">
        <v>52</v>
      </c>
    </row>
    <row r="7" spans="1:2" ht="15.6" x14ac:dyDescent="0.3">
      <c r="A7" s="6" t="s">
        <v>66</v>
      </c>
      <c r="B7" s="6" t="s">
        <v>52</v>
      </c>
    </row>
    <row r="8" spans="1:2" ht="15.6" x14ac:dyDescent="0.3">
      <c r="A8" s="6" t="s">
        <v>67</v>
      </c>
      <c r="B8" s="6" t="s">
        <v>52</v>
      </c>
    </row>
    <row r="9" spans="1:2" ht="15.6" x14ac:dyDescent="0.3">
      <c r="A9" s="6" t="s">
        <v>68</v>
      </c>
      <c r="B9" s="6" t="s">
        <v>52</v>
      </c>
    </row>
    <row r="10" spans="1:2" ht="15.6" x14ac:dyDescent="0.3">
      <c r="A10" s="6" t="s">
        <v>69</v>
      </c>
      <c r="B10" s="6" t="s">
        <v>52</v>
      </c>
    </row>
    <row r="11" spans="1:2" ht="15.6" x14ac:dyDescent="0.3">
      <c r="A11" s="6" t="s">
        <v>70</v>
      </c>
      <c r="B11" s="6" t="s">
        <v>52</v>
      </c>
    </row>
    <row r="12" spans="1:2" ht="15.6" x14ac:dyDescent="0.3">
      <c r="A12" s="6"/>
      <c r="B12" s="6"/>
    </row>
    <row r="13" spans="1:2" ht="15.6" x14ac:dyDescent="0.3">
      <c r="A13" s="6"/>
      <c r="B13" s="6"/>
    </row>
    <row r="14" spans="1:2" ht="15.6" x14ac:dyDescent="0.3">
      <c r="A14" s="6"/>
      <c r="B14" s="6"/>
    </row>
    <row r="15" spans="1:2" ht="15.6" x14ac:dyDescent="0.3">
      <c r="A15" s="6"/>
      <c r="B15" s="6"/>
    </row>
    <row r="16" spans="1:2" ht="15.6" x14ac:dyDescent="0.3">
      <c r="A16" s="6"/>
      <c r="B16" s="6"/>
    </row>
    <row r="17" spans="1:2" ht="15.6" x14ac:dyDescent="0.3">
      <c r="A17" s="6"/>
      <c r="B17" s="6"/>
    </row>
    <row r="18" spans="1:2" ht="15.6" x14ac:dyDescent="0.3">
      <c r="A18" s="6"/>
      <c r="B18" s="6"/>
    </row>
    <row r="19" spans="1:2" ht="15.6" x14ac:dyDescent="0.3">
      <c r="A19" s="6"/>
      <c r="B19" s="6"/>
    </row>
    <row r="20" spans="1:2" ht="15.6" x14ac:dyDescent="0.3">
      <c r="A20" s="6"/>
      <c r="B20" s="6"/>
    </row>
    <row r="21" spans="1:2" ht="15.6" x14ac:dyDescent="0.3">
      <c r="A21" s="6"/>
      <c r="B21" s="6"/>
    </row>
    <row r="22" spans="1:2" ht="15.6" x14ac:dyDescent="0.3">
      <c r="A22" s="6"/>
    </row>
  </sheetData>
  <sheetProtection algorithmName="SHA-512" hashValue="/GK6E8ELBwdfY85x3thbuZeu/YVNIMDtV/nRAPeWmNWcq8gRIIXivUhBlNuTSjggWHuFnyLEZ3kjGhSWEM5FTQ==" saltValue="eRHhXXLvTD1mdihK4SEfY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3D347-1549-4A83-88F0-17A6ABD3B594}">
  <dimension ref="A1:B19"/>
  <sheetViews>
    <sheetView workbookViewId="0">
      <selection activeCell="B18" sqref="B18"/>
    </sheetView>
  </sheetViews>
  <sheetFormatPr defaultRowHeight="14.4" x14ac:dyDescent="0.3"/>
  <cols>
    <col min="1" max="1" width="30.109375" customWidth="1"/>
  </cols>
  <sheetData>
    <row r="1" spans="1:2" x14ac:dyDescent="0.3">
      <c r="A1" t="s">
        <v>32</v>
      </c>
    </row>
    <row r="2" spans="1:2" x14ac:dyDescent="0.3">
      <c r="A2" s="7" t="s">
        <v>23</v>
      </c>
      <c r="B2" s="7" t="s">
        <v>24</v>
      </c>
    </row>
    <row r="3" spans="1:2" x14ac:dyDescent="0.3">
      <c r="A3" s="7" t="s">
        <v>94</v>
      </c>
      <c r="B3" s="7">
        <v>1.2</v>
      </c>
    </row>
    <row r="4" spans="1:2" x14ac:dyDescent="0.3">
      <c r="A4" s="7" t="s">
        <v>25</v>
      </c>
      <c r="B4" s="7">
        <v>1</v>
      </c>
    </row>
    <row r="5" spans="1:2" x14ac:dyDescent="0.3">
      <c r="A5" s="7" t="s">
        <v>26</v>
      </c>
      <c r="B5" s="7">
        <v>0.7</v>
      </c>
    </row>
    <row r="6" spans="1:2" x14ac:dyDescent="0.3">
      <c r="A6" s="7" t="s">
        <v>95</v>
      </c>
      <c r="B6" s="7">
        <v>0.5</v>
      </c>
    </row>
    <row r="7" spans="1:2" x14ac:dyDescent="0.3">
      <c r="A7" s="7" t="s">
        <v>27</v>
      </c>
      <c r="B7" s="7">
        <v>0.1</v>
      </c>
    </row>
    <row r="8" spans="1:2" x14ac:dyDescent="0.3">
      <c r="A8" s="7" t="s">
        <v>28</v>
      </c>
      <c r="B8" s="7">
        <v>0.02</v>
      </c>
    </row>
    <row r="9" spans="1:2" x14ac:dyDescent="0.3">
      <c r="A9" s="7" t="s">
        <v>96</v>
      </c>
      <c r="B9" s="7">
        <v>0.01</v>
      </c>
    </row>
    <row r="10" spans="1:2" x14ac:dyDescent="0.3">
      <c r="A10" s="7" t="s">
        <v>42</v>
      </c>
      <c r="B10" s="7">
        <v>0.2</v>
      </c>
    </row>
    <row r="11" spans="1:2" x14ac:dyDescent="0.3">
      <c r="A11" s="7" t="s">
        <v>40</v>
      </c>
      <c r="B11" s="7">
        <v>0.2</v>
      </c>
    </row>
    <row r="12" spans="1:2" x14ac:dyDescent="0.3">
      <c r="A12" s="7" t="s">
        <v>41</v>
      </c>
      <c r="B12" s="7">
        <v>0.3</v>
      </c>
    </row>
    <row r="13" spans="1:2" x14ac:dyDescent="0.3">
      <c r="A13" s="7" t="s">
        <v>97</v>
      </c>
      <c r="B13" s="7">
        <v>0.15</v>
      </c>
    </row>
    <row r="14" spans="1:2" x14ac:dyDescent="0.3">
      <c r="A14" s="7" t="s">
        <v>29</v>
      </c>
      <c r="B14" s="7">
        <v>0.16</v>
      </c>
    </row>
    <row r="15" spans="1:2" x14ac:dyDescent="0.3">
      <c r="A15" s="7" t="s">
        <v>30</v>
      </c>
      <c r="B15" s="7">
        <v>0.06</v>
      </c>
    </row>
    <row r="16" spans="1:2" x14ac:dyDescent="0.3">
      <c r="A16" s="7" t="s">
        <v>31</v>
      </c>
      <c r="B16" s="7">
        <v>7.1000000000000004E-3</v>
      </c>
    </row>
    <row r="17" spans="1:2" x14ac:dyDescent="0.3">
      <c r="A17" s="7" t="s">
        <v>98</v>
      </c>
      <c r="B17" s="7">
        <v>3.5000000000000001E-3</v>
      </c>
    </row>
    <row r="18" spans="1:2" x14ac:dyDescent="0.3">
      <c r="A18" s="7" t="s">
        <v>33</v>
      </c>
      <c r="B18" s="7">
        <v>1.1000000000000001</v>
      </c>
    </row>
    <row r="19" spans="1:2" x14ac:dyDescent="0.3">
      <c r="A19" s="7" t="s">
        <v>34</v>
      </c>
      <c r="B19" s="7">
        <v>0.65</v>
      </c>
    </row>
  </sheetData>
  <sheetProtection algorithmName="SHA-512" hashValue="p3hLEIk8+ZG2GNvMT1RJA3JZzUaG2zDn6CS1bV3jfAukl6HZrWyb2j6KTXPFk3kC2U/5t7zOrM7JuaDZVjdDUQ==" saltValue="BtL4Fj3K67ysZrLRcDKdtA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793AD-97DE-4B9B-9C67-2AE2E90596EF}">
  <dimension ref="A1:A3"/>
  <sheetViews>
    <sheetView workbookViewId="0">
      <selection activeCell="A2" sqref="A2:XFD2"/>
    </sheetView>
  </sheetViews>
  <sheetFormatPr defaultRowHeight="14.4" x14ac:dyDescent="0.3"/>
  <cols>
    <col min="1" max="1" width="26.109375" customWidth="1"/>
  </cols>
  <sheetData>
    <row r="1" spans="1:1" x14ac:dyDescent="0.3">
      <c r="A1" t="s">
        <v>74</v>
      </c>
    </row>
    <row r="2" spans="1:1" x14ac:dyDescent="0.3">
      <c r="A2" t="s">
        <v>76</v>
      </c>
    </row>
    <row r="3" spans="1:1" x14ac:dyDescent="0.3">
      <c r="A3" t="s">
        <v>75</v>
      </c>
    </row>
  </sheetData>
  <sheetProtection algorithmName="SHA-512" hashValue="B7l7TxjJC3b6+XbRpkKSUUsOofmuLRluFQETmO7OJLVOO5+JbVb+XabXXKZTgCw7IHYDwaL+modoLPjUFsfDow==" saltValue="eqZDs8VldYtFBaVekxhHC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Berekening veevoeding</vt:lpstr>
      <vt:lpstr>Voedergewassen</vt:lpstr>
      <vt:lpstr>Voertypen</vt:lpstr>
      <vt:lpstr>Tabel GVE's</vt:lpstr>
      <vt:lpstr>Selectielijsten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Rienk ter Braake</dc:creator>
  <cp:lastModifiedBy>Rienk ter Braake</cp:lastModifiedBy>
  <cp:lastPrinted>2024-04-23T15:36:53Z</cp:lastPrinted>
  <dcterms:created xsi:type="dcterms:W3CDTF">2024-04-11T07:56:49Z</dcterms:created>
  <dcterms:modified xsi:type="dcterms:W3CDTF">2024-07-16T13:36:10Z</dcterms:modified>
</cp:coreProperties>
</file>