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Z:\Stichting Demeter\Mappen Demeter\Certificering\08 Handboek Demeter en werkinstructies\Rekentools Rienk\"/>
    </mc:Choice>
  </mc:AlternateContent>
  <xr:revisionPtr revIDLastSave="0" documentId="13_ncr:1_{B303016D-A59C-4571-9DEF-E4F776C2CB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tikstofberekening" sheetId="2" r:id="rId1"/>
    <sheet name="Excretieforfaits per melkkoe" sheetId="1" r:id="rId2"/>
    <sheet name="Exretieforfaits andere diersoor" sheetId="5" r:id="rId3"/>
    <sheet name="Selectielijsten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0" i="2" l="1"/>
  <c r="C49" i="2"/>
  <c r="C48" i="2"/>
  <c r="C47" i="2"/>
  <c r="C46" i="2"/>
  <c r="C45" i="2"/>
  <c r="D16" i="2"/>
  <c r="D39" i="2" l="1"/>
  <c r="D38" i="2"/>
  <c r="D36" i="2"/>
  <c r="D35" i="2"/>
  <c r="D34" i="2"/>
  <c r="D32" i="2"/>
  <c r="D31" i="2"/>
  <c r="D30" i="2"/>
  <c r="D29" i="2"/>
  <c r="D28" i="2"/>
  <c r="D27" i="2"/>
  <c r="D25" i="2"/>
  <c r="D24" i="2"/>
  <c r="D23" i="2"/>
  <c r="D21" i="2"/>
  <c r="D20" i="2"/>
  <c r="D19" i="2"/>
  <c r="D13" i="2"/>
  <c r="D17" i="2"/>
  <c r="D15" i="2"/>
  <c r="D14" i="2"/>
  <c r="D7" i="2" a="1"/>
  <c r="D7" i="2" s="1"/>
  <c r="D8" i="2" s="1"/>
  <c r="D4" i="2"/>
  <c r="D60" i="2"/>
  <c r="D59" i="2"/>
  <c r="D58" i="2"/>
  <c r="D57" i="2"/>
  <c r="D56" i="2"/>
  <c r="D55" i="2"/>
  <c r="B69" i="2"/>
  <c r="D68" i="2"/>
  <c r="D67" i="2"/>
  <c r="D66" i="2"/>
  <c r="D50" i="2"/>
  <c r="D49" i="2"/>
  <c r="D48" i="2"/>
  <c r="D46" i="2"/>
  <c r="D45" i="2"/>
  <c r="D47" i="2"/>
  <c r="E61" i="2" l="1"/>
  <c r="D12" i="2"/>
  <c r="E41" i="2" s="1"/>
  <c r="E69" i="2"/>
  <c r="E51" i="2"/>
  <c r="E63" i="2" l="1"/>
  <c r="E71" i="2" l="1"/>
  <c r="E7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<sst xmlns="http://schemas.openxmlformats.org/spreadsheetml/2006/main" count="181" uniqueCount="109">
  <si>
    <t>Melkproductie/koe/jaar</t>
  </si>
  <si>
    <t>&lt;5624</t>
  </si>
  <si>
    <t>5625-5874</t>
  </si>
  <si>
    <t>5875-6124</t>
  </si>
  <si>
    <t>6125-6374</t>
  </si>
  <si>
    <t>6375-6624</t>
  </si>
  <si>
    <t>6625-6874</t>
  </si>
  <si>
    <t>6875-7124</t>
  </si>
  <si>
    <t>7125-7374</t>
  </si>
  <si>
    <t>7375-7624</t>
  </si>
  <si>
    <t>7625-7874</t>
  </si>
  <si>
    <t>7875-8124</t>
  </si>
  <si>
    <t>8125-8374</t>
  </si>
  <si>
    <t>8375-8624</t>
  </si>
  <si>
    <t>8625-8874</t>
  </si>
  <si>
    <t>8875-9124</t>
  </si>
  <si>
    <t>Drijfmest</t>
  </si>
  <si>
    <t>&gt;9125</t>
  </si>
  <si>
    <t>Vaste mest</t>
  </si>
  <si>
    <t>Mestsoort</t>
  </si>
  <si>
    <t>Mestsoort melkkoeien</t>
  </si>
  <si>
    <t>N-productie</t>
  </si>
  <si>
    <t>Jongvee &lt; 1 jaar</t>
  </si>
  <si>
    <t>Aantal</t>
  </si>
  <si>
    <t>Fokstieren</t>
  </si>
  <si>
    <t>Zoogkoeien</t>
  </si>
  <si>
    <t>Schapen</t>
  </si>
  <si>
    <t>Lammeren &lt; 4 maanden</t>
  </si>
  <si>
    <t>Opfokooien 4-12 maanden</t>
  </si>
  <si>
    <t>Melkgeiten</t>
  </si>
  <si>
    <t>Opfokgeiten en vleesgeiten &lt; 4 maanden</t>
  </si>
  <si>
    <t>Opfokgeiten 4-12 maanden</t>
  </si>
  <si>
    <t>Fokzeugen</t>
  </si>
  <si>
    <t>Fokzeugen met biggen</t>
  </si>
  <si>
    <t>Opfokzeugen en -beren</t>
  </si>
  <si>
    <t>Beren</t>
  </si>
  <si>
    <t>Gespeende biggen &lt; 25kg</t>
  </si>
  <si>
    <t>Vleesvarkens</t>
  </si>
  <si>
    <t>Leghennen &lt; 18 weken</t>
  </si>
  <si>
    <t>Leghennen &gt; 18 weken</t>
  </si>
  <si>
    <t>Vleeskuikens</t>
  </si>
  <si>
    <t>Stikstofproductie veehouderij</t>
  </si>
  <si>
    <t>Totale stikstofproductie veehouderij</t>
  </si>
  <si>
    <t>Forfaitair stikstofgehalte</t>
  </si>
  <si>
    <t>Aanvoer/afvoer</t>
  </si>
  <si>
    <t>Vaste rundermest</t>
  </si>
  <si>
    <t>Rundergier</t>
  </si>
  <si>
    <t>Runderdrijfmest</t>
  </si>
  <si>
    <t>Vaste kippenmest</t>
  </si>
  <si>
    <t>Vaste varkensmest</t>
  </si>
  <si>
    <t>Schapenmest</t>
  </si>
  <si>
    <t>Vaste geitenmest</t>
  </si>
  <si>
    <t>N/ton</t>
  </si>
  <si>
    <t>Varkensdrijfmest fokkerij</t>
  </si>
  <si>
    <t>Varkensdrijfmest vleesvarkens</t>
  </si>
  <si>
    <t>Hoeveelheid (+of-) tonnen</t>
  </si>
  <si>
    <t>Melkkoeien</t>
  </si>
  <si>
    <t>Totale bemesting</t>
  </si>
  <si>
    <t>Hectares</t>
  </si>
  <si>
    <t>Hectares zonder beperking</t>
  </si>
  <si>
    <t>Hectares natuurgebied met beperking</t>
  </si>
  <si>
    <t>Maximale N-gift</t>
  </si>
  <si>
    <t>Totaal</t>
  </si>
  <si>
    <t>Totale toegestane stikstofbemesting</t>
  </si>
  <si>
    <t>Vaste paardenmest</t>
  </si>
  <si>
    <t>Tekort/overschot aan stikstofruimte</t>
  </si>
  <si>
    <t>Totaal stikstof aanvoer en afvoer dierlijke mest</t>
  </si>
  <si>
    <t>Gebruik</t>
  </si>
  <si>
    <t>Totaal stikstofgebruik hulpmeststoffen</t>
  </si>
  <si>
    <t>Hoeveelheid kilogrammen</t>
  </si>
  <si>
    <t>Bron: Tabel 6 Stikstof en fosfaat per melkkoe (januari 2023)</t>
  </si>
  <si>
    <t>Bron: Tabel 5 Forfaitaire stikstof en fosfaatgehalten in dierlijke mest (februari 2019)</t>
  </si>
  <si>
    <t>Berekening stikstof op bedrijven met eigen veehouderij</t>
  </si>
  <si>
    <t>Opmerkingen en toelichting</t>
  </si>
  <si>
    <t>Dit getal is gebaseerd op de forfaitaire waardes, bij een gemiddeld ureumgehalte</t>
  </si>
  <si>
    <t xml:space="preserve"> Checken ahv RVO samenvatting transporten dierlijke mest</t>
  </si>
  <si>
    <t>Voor de stikstof berekening worden de waardes uit Tabel 5 genomen</t>
  </si>
  <si>
    <t>Checken ahv inputlijst en Skal-inspectierapport</t>
  </si>
  <si>
    <t>Gebruik hulpmeststoffen met stikstof</t>
  </si>
  <si>
    <t>Areaalgegevens checken aan de hand van RVO-opgave en Skalinspectie/-certificaat</t>
  </si>
  <si>
    <t>Melkgift in kg/jaar</t>
  </si>
  <si>
    <t>Vul hier de maximale N-gift in van 112 minus de beperking</t>
  </si>
  <si>
    <t>Vul hier de maximale N-gift in van 112 minus een eventuele andere beperking</t>
  </si>
  <si>
    <t>Vul hier de overige dieraantallen in; voor alle andere diersoorten worden forfaitaire waardes uit Tabel 4a (deel 1 Graasdieren) genomen</t>
  </si>
  <si>
    <t>Vul hier het aantal melkkoeien in; de stikstofproductie wordt uitgerekend op basis van bovenstaande waardes</t>
  </si>
  <si>
    <t>Anvoer of afvoer kan door + of -waardes worden ingevoerd</t>
  </si>
  <si>
    <t>De lichtgroene velden kunnen worden ingevuld</t>
  </si>
  <si>
    <t>Stikstofproductie bij ureum = 22</t>
  </si>
  <si>
    <t>Correctie ureum</t>
  </si>
  <si>
    <t>Ureumgetal 22</t>
  </si>
  <si>
    <t>Paarden</t>
  </si>
  <si>
    <t>Ponies</t>
  </si>
  <si>
    <t>Vul hier het aandeel vast mest in als heel getal
In de forfaitaire waarden wordt onderscheid gemaakt tussen vaste mest en drijfmest</t>
  </si>
  <si>
    <t>Het aandeel drijfmest wordt automatisch uitgerekend</t>
  </si>
  <si>
    <t>Vul hier de gemiddelde jaarlijks melkgift per koe in
Een hogere melkgift is gekoppeld aan hogere stikstofproductie</t>
  </si>
  <si>
    <t>Mestsoort jongvee</t>
  </si>
  <si>
    <t>Vul hier de mestsoort in van het jongvee</t>
  </si>
  <si>
    <t>Ruimte voor opmerkingen of toelichtingen</t>
  </si>
  <si>
    <t xml:space="preserve">Een hogere of lagere ureumwaarde kan door + of - worden aangegeven tov het gemiddelde van 22
De waarde dient te worden onderbouwd </t>
  </si>
  <si>
    <t>Toelichting correctie ureum</t>
  </si>
  <si>
    <t>Bij een correctie van de ureumwaarde dient een toelichting te worden geschreven als onderbouwing</t>
  </si>
  <si>
    <t>KgN/ha</t>
  </si>
  <si>
    <t>Jongvee 1-2 jaar</t>
  </si>
  <si>
    <t>Ossen/vleesstieren</t>
  </si>
  <si>
    <t>Aandeel vaste mest (0-100%)</t>
  </si>
  <si>
    <t>Aandeel drijfmest (0-100%)</t>
  </si>
  <si>
    <t>Compost</t>
  </si>
  <si>
    <t>Aanvoer en afvoer compost en dierlijke mest</t>
  </si>
  <si>
    <t>Stikstofgehalte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</si>
</sst>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164" fontId="0" fillId="0" borderId="0" xfId="0" applyNumberFormat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2" fillId="4" borderId="37" xfId="0" applyFont="1" applyFill="1" applyBorder="1" applyAlignment="1">
      <alignment vertical="top"/>
    </xf>
    <xf numFmtId="0" fontId="2" fillId="4" borderId="2" xfId="0" applyFont="1" applyFill="1" applyBorder="1" applyAlignment="1">
      <alignment vertical="top"/>
    </xf>
    <xf numFmtId="0" fontId="2" fillId="4" borderId="10" xfId="0" applyFont="1" applyFill="1" applyBorder="1" applyAlignment="1">
      <alignment vertical="top" wrapText="1"/>
    </xf>
    <xf numFmtId="0" fontId="2" fillId="3" borderId="3" xfId="0" applyFont="1" applyFill="1" applyBorder="1" applyAlignment="1" applyProtection="1">
      <alignment vertical="top"/>
      <protection locked="0"/>
    </xf>
    <xf numFmtId="0" fontId="3" fillId="4" borderId="27" xfId="0" applyFont="1" applyFill="1" applyBorder="1" applyAlignment="1">
      <alignment horizontal="right" vertical="top"/>
    </xf>
    <xf numFmtId="164" fontId="3" fillId="4" borderId="18" xfId="0" applyNumberFormat="1" applyFont="1" applyFill="1" applyBorder="1" applyAlignment="1">
      <alignment horizontal="right" vertical="top"/>
    </xf>
    <xf numFmtId="0" fontId="2" fillId="3" borderId="24" xfId="0" applyFont="1" applyFill="1" applyBorder="1" applyAlignment="1" applyProtection="1">
      <alignment vertical="top"/>
      <protection locked="0"/>
    </xf>
    <xf numFmtId="0" fontId="2" fillId="3" borderId="25" xfId="0" applyFont="1" applyFill="1" applyBorder="1" applyAlignment="1" applyProtection="1">
      <alignment vertical="top"/>
      <protection locked="0"/>
    </xf>
    <xf numFmtId="0" fontId="2" fillId="3" borderId="26" xfId="0" applyFont="1" applyFill="1" applyBorder="1" applyAlignment="1" applyProtection="1">
      <alignment vertical="top"/>
      <protection locked="0"/>
    </xf>
    <xf numFmtId="0" fontId="2" fillId="4" borderId="11" xfId="0" applyFont="1" applyFill="1" applyBorder="1" applyAlignment="1">
      <alignment vertical="top"/>
    </xf>
    <xf numFmtId="0" fontId="2" fillId="4" borderId="19" xfId="0" applyFont="1" applyFill="1" applyBorder="1" applyAlignment="1">
      <alignment vertical="top" wrapText="1"/>
    </xf>
    <xf numFmtId="0" fontId="2" fillId="4" borderId="12" xfId="0" applyFont="1" applyFill="1" applyBorder="1" applyAlignment="1">
      <alignment vertical="top"/>
    </xf>
    <xf numFmtId="0" fontId="3" fillId="4" borderId="40" xfId="0" applyFont="1" applyFill="1" applyBorder="1" applyAlignment="1">
      <alignment vertical="top"/>
    </xf>
    <xf numFmtId="0" fontId="2" fillId="4" borderId="17" xfId="0" applyFont="1" applyFill="1" applyBorder="1" applyAlignment="1">
      <alignment vertical="top"/>
    </xf>
    <xf numFmtId="164" fontId="2" fillId="4" borderId="5" xfId="0" applyNumberFormat="1" applyFont="1" applyFill="1" applyBorder="1" applyAlignment="1">
      <alignment vertical="top"/>
    </xf>
    <xf numFmtId="0" fontId="3" fillId="4" borderId="41" xfId="0" applyFont="1" applyFill="1" applyBorder="1" applyAlignment="1">
      <alignment vertical="top"/>
    </xf>
    <xf numFmtId="0" fontId="3" fillId="4" borderId="28" xfId="0" applyFont="1" applyFill="1" applyBorder="1" applyAlignment="1">
      <alignment horizontal="right" vertical="top"/>
    </xf>
    <xf numFmtId="164" fontId="3" fillId="4" borderId="35" xfId="0" applyNumberFormat="1" applyFont="1" applyFill="1" applyBorder="1" applyAlignment="1">
      <alignment horizontal="right" vertical="top"/>
    </xf>
    <xf numFmtId="0" fontId="2" fillId="2" borderId="4" xfId="0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2" fillId="4" borderId="43" xfId="0" applyFont="1" applyFill="1" applyBorder="1" applyAlignment="1">
      <alignment vertical="top"/>
    </xf>
    <xf numFmtId="0" fontId="2" fillId="4" borderId="34" xfId="0" applyFont="1" applyFill="1" applyBorder="1" applyAlignment="1">
      <alignment vertical="top"/>
    </xf>
    <xf numFmtId="164" fontId="2" fillId="4" borderId="36" xfId="0" applyNumberFormat="1" applyFont="1" applyFill="1" applyBorder="1" applyAlignment="1">
      <alignment vertical="top"/>
    </xf>
    <xf numFmtId="0" fontId="2" fillId="4" borderId="45" xfId="0" applyFont="1" applyFill="1" applyBorder="1" applyAlignment="1">
      <alignment vertical="top"/>
    </xf>
    <xf numFmtId="0" fontId="2" fillId="4" borderId="37" xfId="0" applyFont="1" applyFill="1" applyBorder="1" applyAlignment="1">
      <alignment horizontal="right" vertical="top"/>
    </xf>
    <xf numFmtId="0" fontId="3" fillId="4" borderId="27" xfId="0" applyFont="1" applyFill="1" applyBorder="1" applyAlignment="1">
      <alignment horizontal="left" vertical="top"/>
    </xf>
    <xf numFmtId="0" fontId="3" fillId="4" borderId="5" xfId="0" applyFont="1" applyFill="1" applyBorder="1" applyAlignment="1">
      <alignment horizontal="left" vertical="top"/>
    </xf>
    <xf numFmtId="0" fontId="2" fillId="4" borderId="2" xfId="0" applyFont="1" applyFill="1" applyBorder="1" applyAlignment="1">
      <alignment horizontal="right" vertical="top"/>
    </xf>
    <xf numFmtId="0" fontId="2" fillId="4" borderId="10" xfId="0" applyFont="1" applyFill="1" applyBorder="1" applyAlignment="1">
      <alignment horizontal="left" vertical="top" wrapText="1"/>
    </xf>
    <xf numFmtId="0" fontId="2" fillId="3" borderId="16" xfId="0" applyFont="1" applyFill="1" applyBorder="1" applyAlignment="1" applyProtection="1">
      <alignment horizontal="left" vertical="top"/>
      <protection locked="0"/>
    </xf>
    <xf numFmtId="0" fontId="2" fillId="3" borderId="6" xfId="0" applyFont="1" applyFill="1" applyBorder="1" applyAlignment="1" applyProtection="1">
      <alignment horizontal="left" vertical="top"/>
      <protection locked="0"/>
    </xf>
    <xf numFmtId="0" fontId="2" fillId="3" borderId="7" xfId="0" applyFont="1" applyFill="1" applyBorder="1" applyAlignment="1" applyProtection="1">
      <alignment horizontal="left" vertical="top"/>
      <protection locked="0"/>
    </xf>
    <xf numFmtId="0" fontId="2" fillId="3" borderId="8" xfId="0" applyFont="1" applyFill="1" applyBorder="1" applyAlignment="1" applyProtection="1">
      <alignment horizontal="left" vertical="top"/>
      <protection locked="0"/>
    </xf>
    <xf numFmtId="0" fontId="2" fillId="3" borderId="9" xfId="0" applyFont="1" applyFill="1" applyBorder="1" applyAlignment="1" applyProtection="1">
      <alignment horizontal="left" vertical="top"/>
      <protection locked="0"/>
    </xf>
    <xf numFmtId="0" fontId="2" fillId="4" borderId="11" xfId="0" applyFont="1" applyFill="1" applyBorder="1" applyAlignment="1">
      <alignment horizontal="right" vertical="top"/>
    </xf>
    <xf numFmtId="0" fontId="2" fillId="4" borderId="19" xfId="0" applyFont="1" applyFill="1" applyBorder="1" applyAlignment="1">
      <alignment horizontal="left" vertical="top" wrapText="1"/>
    </xf>
    <xf numFmtId="165" fontId="3" fillId="2" borderId="3" xfId="0" applyNumberFormat="1" applyFont="1" applyFill="1" applyBorder="1" applyAlignment="1">
      <alignment vertical="top"/>
    </xf>
    <xf numFmtId="165" fontId="2" fillId="2" borderId="5" xfId="0" applyNumberFormat="1" applyFont="1" applyFill="1" applyBorder="1" applyAlignment="1">
      <alignment vertical="top"/>
    </xf>
    <xf numFmtId="165" fontId="2" fillId="2" borderId="7" xfId="0" applyNumberFormat="1" applyFont="1" applyFill="1" applyBorder="1" applyAlignment="1">
      <alignment vertical="top"/>
    </xf>
    <xf numFmtId="165" fontId="2" fillId="2" borderId="22" xfId="0" applyNumberFormat="1" applyFont="1" applyFill="1" applyBorder="1" applyAlignment="1">
      <alignment horizontal="left" vertical="top"/>
    </xf>
    <xf numFmtId="165" fontId="3" fillId="2" borderId="3" xfId="0" applyNumberFormat="1" applyFont="1" applyFill="1" applyBorder="1" applyAlignment="1">
      <alignment horizontal="right" vertical="top"/>
    </xf>
    <xf numFmtId="0" fontId="2" fillId="2" borderId="5" xfId="0" applyFont="1" applyFill="1" applyBorder="1" applyAlignment="1">
      <alignment horizontal="left" vertical="top"/>
    </xf>
    <xf numFmtId="0" fontId="3" fillId="4" borderId="49" xfId="0" applyFont="1" applyFill="1" applyBorder="1" applyAlignment="1">
      <alignment vertical="top" wrapText="1"/>
    </xf>
    <xf numFmtId="0" fontId="0" fillId="0" borderId="0" xfId="0" applyAlignment="1">
      <alignment horizontal="right"/>
    </xf>
    <xf numFmtId="0" fontId="2" fillId="0" borderId="0" xfId="0" applyFont="1" applyAlignment="1">
      <alignment vertical="top"/>
    </xf>
    <xf numFmtId="0" fontId="2" fillId="3" borderId="52" xfId="0" applyFont="1" applyFill="1" applyBorder="1" applyAlignment="1" applyProtection="1">
      <alignment horizontal="left" vertical="top" wrapText="1"/>
      <protection locked="0"/>
    </xf>
    <xf numFmtId="0" fontId="3" fillId="4" borderId="34" xfId="0" applyFont="1" applyFill="1" applyBorder="1" applyAlignment="1">
      <alignment horizontal="left" vertical="top"/>
    </xf>
    <xf numFmtId="0" fontId="2" fillId="4" borderId="53" xfId="0" applyFont="1" applyFill="1" applyBorder="1" applyAlignment="1">
      <alignment horizontal="left" vertical="top" wrapText="1"/>
    </xf>
    <xf numFmtId="0" fontId="3" fillId="4" borderId="53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/>
    </xf>
    <xf numFmtId="0" fontId="2" fillId="4" borderId="1" xfId="0" applyFont="1" applyFill="1" applyBorder="1" applyAlignment="1">
      <alignment horizontal="left" vertical="top"/>
    </xf>
    <xf numFmtId="0" fontId="3" fillId="4" borderId="6" xfId="0" applyFont="1" applyFill="1" applyBorder="1" applyAlignment="1">
      <alignment horizontal="left" vertical="top"/>
    </xf>
    <xf numFmtId="165" fontId="3" fillId="4" borderId="34" xfId="0" applyNumberFormat="1" applyFont="1" applyFill="1" applyBorder="1" applyAlignment="1">
      <alignment horizontal="right" vertical="top"/>
    </xf>
    <xf numFmtId="165" fontId="5" fillId="0" borderId="56" xfId="0" applyNumberFormat="1" applyFont="1" applyBorder="1" applyAlignment="1">
      <alignment horizontal="right" vertical="center"/>
    </xf>
    <xf numFmtId="164" fontId="3" fillId="2" borderId="3" xfId="0" applyNumberFormat="1" applyFont="1" applyFill="1" applyBorder="1" applyAlignment="1">
      <alignment horizontal="right" vertical="top"/>
    </xf>
    <xf numFmtId="0" fontId="3" fillId="4" borderId="16" xfId="0" applyFont="1" applyFill="1" applyBorder="1" applyAlignment="1">
      <alignment horizontal="left" vertical="top"/>
    </xf>
    <xf numFmtId="0" fontId="2" fillId="4" borderId="59" xfId="0" applyFont="1" applyFill="1" applyBorder="1" applyAlignment="1">
      <alignment horizontal="left" vertical="top"/>
    </xf>
    <xf numFmtId="0" fontId="3" fillId="4" borderId="60" xfId="0" applyFont="1" applyFill="1" applyBorder="1" applyAlignment="1">
      <alignment horizontal="left" vertical="top"/>
    </xf>
    <xf numFmtId="165" fontId="2" fillId="2" borderId="9" xfId="0" applyNumberFormat="1" applyFont="1" applyFill="1" applyBorder="1" applyAlignment="1">
      <alignment vertical="top"/>
    </xf>
    <xf numFmtId="0" fontId="2" fillId="3" borderId="1" xfId="0" applyFont="1" applyFill="1" applyBorder="1" applyAlignment="1" applyProtection="1">
      <alignment vertical="top"/>
      <protection locked="0"/>
    </xf>
    <xf numFmtId="0" fontId="2" fillId="3" borderId="16" xfId="0" applyFont="1" applyFill="1" applyBorder="1" applyAlignment="1" applyProtection="1">
      <alignment vertical="top"/>
      <protection locked="0"/>
    </xf>
    <xf numFmtId="0" fontId="2" fillId="3" borderId="17" xfId="0" applyFont="1" applyFill="1" applyBorder="1" applyAlignment="1" applyProtection="1">
      <alignment vertical="top"/>
      <protection locked="0"/>
    </xf>
    <xf numFmtId="0" fontId="2" fillId="3" borderId="6" xfId="0" applyFont="1" applyFill="1" applyBorder="1" applyAlignment="1" applyProtection="1">
      <alignment vertical="top"/>
      <protection locked="0"/>
    </xf>
    <xf numFmtId="0" fontId="2" fillId="3" borderId="8" xfId="0" applyFont="1" applyFill="1" applyBorder="1" applyAlignment="1" applyProtection="1">
      <alignment vertical="top"/>
      <protection locked="0"/>
    </xf>
    <xf numFmtId="0" fontId="2" fillId="3" borderId="62" xfId="0" applyFont="1" applyFill="1" applyBorder="1" applyAlignment="1" applyProtection="1">
      <alignment vertical="top"/>
      <protection locked="0"/>
    </xf>
    <xf numFmtId="0" fontId="2" fillId="2" borderId="63" xfId="0" applyFont="1" applyFill="1" applyBorder="1" applyAlignment="1">
      <alignment vertical="top"/>
    </xf>
    <xf numFmtId="0" fontId="2" fillId="3" borderId="5" xfId="0" applyFont="1" applyFill="1" applyBorder="1" applyAlignment="1" applyProtection="1">
      <alignment vertical="top"/>
      <protection locked="0"/>
    </xf>
    <xf numFmtId="0" fontId="2" fillId="3" borderId="7" xfId="0" applyFont="1" applyFill="1" applyBorder="1" applyAlignment="1" applyProtection="1">
      <alignment vertical="top"/>
      <protection locked="0"/>
    </xf>
    <xf numFmtId="0" fontId="2" fillId="3" borderId="9" xfId="0" applyFont="1" applyFill="1" applyBorder="1" applyAlignment="1" applyProtection="1">
      <alignment vertical="top"/>
      <protection locked="0"/>
    </xf>
    <xf numFmtId="165" fontId="2" fillId="2" borderId="24" xfId="0" applyNumberFormat="1" applyFont="1" applyFill="1" applyBorder="1" applyAlignment="1">
      <alignment vertical="top"/>
    </xf>
    <xf numFmtId="165" fontId="2" fillId="2" borderId="25" xfId="0" applyNumberFormat="1" applyFont="1" applyFill="1" applyBorder="1" applyAlignment="1">
      <alignment vertical="top"/>
    </xf>
    <xf numFmtId="165" fontId="2" fillId="2" borderId="26" xfId="0" applyNumberFormat="1" applyFont="1" applyFill="1" applyBorder="1" applyAlignment="1">
      <alignment vertical="top"/>
    </xf>
    <xf numFmtId="0" fontId="2" fillId="4" borderId="64" xfId="0" applyFont="1" applyFill="1" applyBorder="1" applyAlignment="1">
      <alignment vertical="top"/>
    </xf>
    <xf numFmtId="0" fontId="2" fillId="4" borderId="5" xfId="0" applyFont="1" applyFill="1" applyBorder="1" applyAlignment="1">
      <alignment vertical="top" wrapText="1"/>
    </xf>
    <xf numFmtId="0" fontId="2" fillId="4" borderId="7" xfId="0" applyFont="1" applyFill="1" applyBorder="1" applyAlignment="1">
      <alignment vertical="top" wrapText="1"/>
    </xf>
    <xf numFmtId="0" fontId="2" fillId="4" borderId="6" xfId="0" applyFont="1" applyFill="1" applyBorder="1" applyAlignment="1">
      <alignment vertical="top"/>
    </xf>
    <xf numFmtId="0" fontId="2" fillId="4" borderId="62" xfId="0" applyFont="1" applyFill="1" applyBorder="1" applyAlignment="1">
      <alignment vertical="top"/>
    </xf>
    <xf numFmtId="0" fontId="2" fillId="4" borderId="9" xfId="0" applyFont="1" applyFill="1" applyBorder="1" applyAlignment="1">
      <alignment vertical="top" wrapText="1"/>
    </xf>
    <xf numFmtId="0" fontId="2" fillId="4" borderId="66" xfId="0" applyFont="1" applyFill="1" applyBorder="1" applyAlignment="1">
      <alignment vertical="top"/>
    </xf>
    <xf numFmtId="0" fontId="2" fillId="4" borderId="4" xfId="0" applyFont="1" applyFill="1" applyBorder="1" applyAlignment="1">
      <alignment vertical="top"/>
    </xf>
    <xf numFmtId="165" fontId="3" fillId="4" borderId="68" xfId="0" applyNumberFormat="1" applyFont="1" applyFill="1" applyBorder="1" applyAlignment="1">
      <alignment vertical="top"/>
    </xf>
    <xf numFmtId="1" fontId="2" fillId="3" borderId="24" xfId="0" applyNumberFormat="1" applyFont="1" applyFill="1" applyBorder="1" applyAlignment="1" applyProtection="1">
      <alignment vertical="top"/>
      <protection locked="0"/>
    </xf>
    <xf numFmtId="1" fontId="2" fillId="2" borderId="25" xfId="0" applyNumberFormat="1" applyFont="1" applyFill="1" applyBorder="1" applyAlignment="1">
      <alignment vertical="top"/>
    </xf>
    <xf numFmtId="0" fontId="2" fillId="3" borderId="25" xfId="0" applyFont="1" applyFill="1" applyBorder="1" applyAlignment="1" applyProtection="1">
      <alignment horizontal="right" vertical="top"/>
      <protection locked="0"/>
    </xf>
    <xf numFmtId="165" fontId="3" fillId="2" borderId="26" xfId="0" applyNumberFormat="1" applyFont="1" applyFill="1" applyBorder="1" applyAlignment="1">
      <alignment vertical="top"/>
    </xf>
    <xf numFmtId="10" fontId="2" fillId="3" borderId="5" xfId="0" applyNumberFormat="1" applyFont="1" applyFill="1" applyBorder="1" applyAlignment="1" applyProtection="1">
      <alignment vertical="top"/>
      <protection locked="0"/>
    </xf>
    <xf numFmtId="10" fontId="2" fillId="3" borderId="7" xfId="0" applyNumberFormat="1" applyFont="1" applyFill="1" applyBorder="1" applyAlignment="1" applyProtection="1">
      <alignment vertical="top"/>
      <protection locked="0"/>
    </xf>
    <xf numFmtId="10" fontId="2" fillId="3" borderId="9" xfId="0" applyNumberFormat="1" applyFont="1" applyFill="1" applyBorder="1" applyAlignment="1" applyProtection="1">
      <alignment vertical="top"/>
      <protection locked="0"/>
    </xf>
    <xf numFmtId="0" fontId="2" fillId="4" borderId="1" xfId="0" applyFont="1" applyFill="1" applyBorder="1" applyAlignment="1">
      <alignment vertical="top"/>
    </xf>
    <xf numFmtId="0" fontId="2" fillId="4" borderId="57" xfId="0" applyFont="1" applyFill="1" applyBorder="1" applyAlignment="1">
      <alignment vertical="top"/>
    </xf>
    <xf numFmtId="0" fontId="2" fillId="4" borderId="29" xfId="0" applyFont="1" applyFill="1" applyBorder="1" applyAlignment="1">
      <alignment vertical="top"/>
    </xf>
    <xf numFmtId="0" fontId="2" fillId="4" borderId="30" xfId="0" applyFont="1" applyFill="1" applyBorder="1" applyAlignment="1">
      <alignment vertical="top"/>
    </xf>
    <xf numFmtId="0" fontId="2" fillId="4" borderId="31" xfId="0" applyFont="1" applyFill="1" applyBorder="1" applyAlignment="1">
      <alignment vertical="top"/>
    </xf>
    <xf numFmtId="0" fontId="3" fillId="4" borderId="39" xfId="0" applyFont="1" applyFill="1" applyBorder="1" applyAlignment="1">
      <alignment vertical="top"/>
    </xf>
    <xf numFmtId="0" fontId="3" fillId="4" borderId="20" xfId="0" applyFont="1" applyFill="1" applyBorder="1" applyAlignment="1">
      <alignment vertical="top"/>
    </xf>
    <xf numFmtId="0" fontId="3" fillId="4" borderId="21" xfId="0" applyFont="1" applyFill="1" applyBorder="1" applyAlignment="1">
      <alignment vertical="top"/>
    </xf>
    <xf numFmtId="0" fontId="2" fillId="4" borderId="51" xfId="0" applyFont="1" applyFill="1" applyBorder="1" applyAlignment="1">
      <alignment vertical="top"/>
    </xf>
    <xf numFmtId="0" fontId="2" fillId="4" borderId="14" xfId="0" applyFont="1" applyFill="1" applyBorder="1" applyAlignment="1">
      <alignment vertical="top"/>
    </xf>
    <xf numFmtId="0" fontId="2" fillId="4" borderId="23" xfId="0" applyFont="1" applyFill="1" applyBorder="1" applyAlignment="1">
      <alignment vertical="top"/>
    </xf>
    <xf numFmtId="0" fontId="3" fillId="4" borderId="42" xfId="0" applyFont="1" applyFill="1" applyBorder="1" applyAlignment="1">
      <alignment vertical="top"/>
    </xf>
    <xf numFmtId="0" fontId="3" fillId="4" borderId="32" xfId="0" applyFont="1" applyFill="1" applyBorder="1" applyAlignment="1">
      <alignment vertical="top"/>
    </xf>
    <xf numFmtId="0" fontId="3" fillId="4" borderId="33" xfId="0" applyFont="1" applyFill="1" applyBorder="1" applyAlignment="1">
      <alignment vertical="top"/>
    </xf>
    <xf numFmtId="0" fontId="3" fillId="4" borderId="44" xfId="0" applyFont="1" applyFill="1" applyBorder="1" applyAlignment="1">
      <alignment vertical="top"/>
    </xf>
    <xf numFmtId="0" fontId="3" fillId="4" borderId="38" xfId="0" applyFont="1" applyFill="1" applyBorder="1" applyAlignment="1">
      <alignment vertical="top"/>
    </xf>
    <xf numFmtId="0" fontId="2" fillId="4" borderId="34" xfId="0" applyFont="1" applyFill="1" applyBorder="1" applyAlignment="1">
      <alignment vertical="top"/>
    </xf>
    <xf numFmtId="0" fontId="5" fillId="4" borderId="46" xfId="0" applyFont="1" applyFill="1" applyBorder="1" applyAlignment="1">
      <alignment horizontal="left" vertical="top"/>
    </xf>
    <xf numFmtId="0" fontId="5" fillId="4" borderId="47" xfId="0" applyFont="1" applyFill="1" applyBorder="1" applyAlignment="1">
      <alignment horizontal="left" vertical="top"/>
    </xf>
    <xf numFmtId="0" fontId="5" fillId="4" borderId="48" xfId="0" applyFont="1" applyFill="1" applyBorder="1" applyAlignment="1">
      <alignment horizontal="left" vertical="top"/>
    </xf>
    <xf numFmtId="0" fontId="2" fillId="4" borderId="6" xfId="0" applyFont="1" applyFill="1" applyBorder="1" applyAlignment="1">
      <alignment vertical="top"/>
    </xf>
    <xf numFmtId="0" fontId="2" fillId="4" borderId="67" xfId="0" applyFont="1" applyFill="1" applyBorder="1" applyAlignment="1">
      <alignment vertical="top"/>
    </xf>
    <xf numFmtId="0" fontId="0" fillId="4" borderId="50" xfId="0" applyFill="1" applyBorder="1" applyAlignment="1">
      <alignment vertical="top"/>
    </xf>
    <xf numFmtId="0" fontId="0" fillId="4" borderId="27" xfId="0" applyFill="1" applyBorder="1" applyAlignment="1">
      <alignment vertical="top"/>
    </xf>
    <xf numFmtId="0" fontId="2" fillId="4" borderId="16" xfId="0" applyFont="1" applyFill="1" applyBorder="1" applyAlignment="1">
      <alignment horizontal="left" vertical="top"/>
    </xf>
    <xf numFmtId="0" fontId="2" fillId="4" borderId="6" xfId="0" applyFont="1" applyFill="1" applyBorder="1" applyAlignment="1">
      <alignment horizontal="left" vertical="top"/>
    </xf>
    <xf numFmtId="0" fontId="2" fillId="4" borderId="17" xfId="0" applyFont="1" applyFill="1" applyBorder="1" applyAlignment="1">
      <alignment horizontal="left" vertical="top"/>
    </xf>
    <xf numFmtId="0" fontId="2" fillId="4" borderId="65" xfId="0" applyFont="1" applyFill="1" applyBorder="1" applyAlignment="1">
      <alignment horizontal="left" vertical="top"/>
    </xf>
    <xf numFmtId="0" fontId="2" fillId="4" borderId="1" xfId="0" applyFont="1" applyFill="1" applyBorder="1" applyAlignment="1">
      <alignment horizontal="left" vertical="top"/>
    </xf>
    <xf numFmtId="0" fontId="2" fillId="4" borderId="57" xfId="0" applyFont="1" applyFill="1" applyBorder="1" applyAlignment="1">
      <alignment horizontal="left" vertical="top"/>
    </xf>
    <xf numFmtId="0" fontId="3" fillId="4" borderId="58" xfId="0" applyFont="1" applyFill="1" applyBorder="1" applyAlignment="1">
      <alignment horizontal="left" vertical="top"/>
    </xf>
    <xf numFmtId="0" fontId="3" fillId="4" borderId="23" xfId="0" applyFont="1" applyFill="1" applyBorder="1" applyAlignment="1">
      <alignment horizontal="left" vertical="top"/>
    </xf>
    <xf numFmtId="0" fontId="3" fillId="4" borderId="57" xfId="0" applyFont="1" applyFill="1" applyBorder="1" applyAlignment="1">
      <alignment horizontal="left" vertical="top"/>
    </xf>
    <xf numFmtId="0" fontId="3" fillId="4" borderId="2" xfId="0" applyFont="1" applyFill="1" applyBorder="1" applyAlignment="1">
      <alignment horizontal="left" vertical="top"/>
    </xf>
    <xf numFmtId="0" fontId="3" fillId="4" borderId="22" xfId="0" applyFont="1" applyFill="1" applyBorder="1" applyAlignment="1">
      <alignment horizontal="left" vertical="top"/>
    </xf>
    <xf numFmtId="0" fontId="4" fillId="4" borderId="61" xfId="0" applyFont="1" applyFill="1" applyBorder="1" applyAlignment="1">
      <alignment horizontal="left" vertical="center"/>
    </xf>
    <xf numFmtId="0" fontId="4" fillId="4" borderId="54" xfId="0" applyFont="1" applyFill="1" applyBorder="1" applyAlignment="1">
      <alignment horizontal="left" vertical="center"/>
    </xf>
    <xf numFmtId="0" fontId="4" fillId="4" borderId="55" xfId="0" applyFont="1" applyFill="1" applyBorder="1" applyAlignment="1">
      <alignment horizontal="left" vertical="center"/>
    </xf>
    <xf numFmtId="0" fontId="2" fillId="3" borderId="69" xfId="0" applyFont="1" applyFill="1" applyBorder="1" applyAlignment="1" applyProtection="1">
      <alignment vertical="top"/>
      <protection locked="0"/>
    </xf>
    <xf numFmtId="0" fontId="2" fillId="3" borderId="70" xfId="0" applyFont="1" applyFill="1" applyBorder="1" applyAlignment="1" applyProtection="1">
      <alignment vertical="top"/>
      <protection locked="0"/>
    </xf>
    <xf numFmtId="0" fontId="2" fillId="4" borderId="13" xfId="0" applyFont="1" applyFill="1" applyBorder="1" applyAlignment="1">
      <alignment vertical="top"/>
    </xf>
    <xf numFmtId="0" fontId="2" fillId="4" borderId="0" xfId="0" applyFont="1" applyFill="1" applyAlignment="1">
      <alignment vertical="top"/>
    </xf>
    <xf numFmtId="0" fontId="2" fillId="4" borderId="15" xfId="0" applyFont="1" applyFill="1" applyBorder="1" applyAlignment="1">
      <alignment vertical="top"/>
    </xf>
    <xf numFmtId="0" fontId="3" fillId="4" borderId="29" xfId="0" applyFont="1" applyFill="1" applyBorder="1" applyAlignment="1">
      <alignment vertical="top"/>
    </xf>
    <xf numFmtId="0" fontId="3" fillId="4" borderId="31" xfId="0" applyFont="1" applyFill="1" applyBorder="1" applyAlignment="1">
      <alignment vertical="top"/>
    </xf>
  </cellXfs>
  <cellStyles count="1">
    <cellStyle name="Standaard" xfId="0" builtinId="0"/>
  </cellStyles>
  <dxfs count="2">
    <dxf>
      <font>
        <color theme="9" tint="0.39994506668294322"/>
      </font>
      <fill>
        <patternFill>
          <bgColor theme="9" tint="-0.24994659260841701"/>
        </patternFill>
      </fill>
    </dxf>
    <dxf>
      <font>
        <color rgb="FFE8AEB6"/>
      </font>
      <fill>
        <patternFill>
          <bgColor rgb="FF9E0013"/>
        </patternFill>
      </fill>
    </dxf>
  </dxfs>
  <tableStyles count="0" defaultTableStyle="TableStyleMedium2" defaultPivotStyle="PivotStyleLight16"/>
  <colors>
    <mruColors>
      <color rgb="FFE8AEB6"/>
      <color rgb="FF9E0013"/>
      <color rgb="FFDA001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73"/>
  <sheetViews>
    <sheetView tabSelected="1" workbookViewId="0">
      <pane xSplit="1" ySplit="2" topLeftCell="B3" activePane="bottomRight" state="frozen"/>
      <selection pane="topRight" activeCell="B1" sqref="B1"/>
      <selection pane="bottomLeft" activeCell="A2" sqref="A2"/>
      <selection pane="bottomRight" activeCell="A5" sqref="A5:C5"/>
    </sheetView>
  </sheetViews>
  <sheetFormatPr defaultColWidth="8.88671875" defaultRowHeight="14.4" x14ac:dyDescent="0.3"/>
  <cols>
    <col min="1" max="1" width="36.44140625" style="3" customWidth="1"/>
    <col min="2" max="2" width="25.44140625" style="3" customWidth="1"/>
    <col min="3" max="3" width="24.109375" style="3" customWidth="1"/>
    <col min="4" max="4" width="17.88671875" style="3" customWidth="1"/>
    <col min="5" max="5" width="20.6640625" style="3" customWidth="1"/>
    <col min="6" max="6" width="58.33203125" style="4" customWidth="1"/>
    <col min="7" max="16384" width="8.88671875" style="3"/>
  </cols>
  <sheetData>
    <row r="1" spans="1:6" ht="22.2" thickTop="1" thickBot="1" x14ac:dyDescent="0.35">
      <c r="A1" s="110" t="s">
        <v>72</v>
      </c>
      <c r="B1" s="111"/>
      <c r="C1" s="111"/>
      <c r="D1" s="111"/>
      <c r="E1" s="112"/>
      <c r="F1" s="47" t="s">
        <v>73</v>
      </c>
    </row>
    <row r="2" spans="1:6" ht="16.2" thickBot="1" x14ac:dyDescent="0.35">
      <c r="A2" s="115"/>
      <c r="B2" s="116"/>
      <c r="C2" s="116"/>
      <c r="D2" s="116"/>
      <c r="E2" s="116"/>
      <c r="F2" s="77" t="s">
        <v>86</v>
      </c>
    </row>
    <row r="3" spans="1:6" ht="46.8" x14ac:dyDescent="0.3">
      <c r="A3" s="117" t="s">
        <v>20</v>
      </c>
      <c r="B3" s="119" t="s">
        <v>104</v>
      </c>
      <c r="C3" s="120"/>
      <c r="D3" s="86"/>
      <c r="E3" s="84"/>
      <c r="F3" s="78" t="s">
        <v>92</v>
      </c>
    </row>
    <row r="4" spans="1:6" ht="15.6" x14ac:dyDescent="0.3">
      <c r="A4" s="118"/>
      <c r="B4" s="121" t="s">
        <v>105</v>
      </c>
      <c r="C4" s="122"/>
      <c r="D4" s="87">
        <f>(100-D3)</f>
        <v>100</v>
      </c>
      <c r="E4" s="6"/>
      <c r="F4" s="79" t="s">
        <v>93</v>
      </c>
    </row>
    <row r="5" spans="1:6" ht="31.2" x14ac:dyDescent="0.3">
      <c r="A5" s="113" t="s">
        <v>80</v>
      </c>
      <c r="B5" s="93"/>
      <c r="C5" s="94"/>
      <c r="D5" s="88"/>
      <c r="E5" s="6"/>
      <c r="F5" s="79" t="s">
        <v>94</v>
      </c>
    </row>
    <row r="6" spans="1:6" ht="15.6" x14ac:dyDescent="0.3">
      <c r="A6" s="80" t="s">
        <v>95</v>
      </c>
      <c r="B6" s="93"/>
      <c r="C6" s="94"/>
      <c r="D6" s="88"/>
      <c r="E6" s="6"/>
      <c r="F6" s="79" t="s">
        <v>96</v>
      </c>
    </row>
    <row r="7" spans="1:6" ht="31.8" thickBot="1" x14ac:dyDescent="0.35">
      <c r="A7" s="113" t="s">
        <v>87</v>
      </c>
      <c r="B7" s="93"/>
      <c r="C7" s="114"/>
      <c r="D7" s="75" cm="1">
        <f t="array" ref="D7">(D3/100*(IFERROR(INDEX('Excretieforfaits per melkkoe'!A3:C34,MATCH(1,('Excretieforfaits per melkkoe'!A3:A34="Vaste mest")*('Excretieforfaits per melkkoe'!B3:B34=Stikstofberekening!D5),0),3),0))) + (D4/100*(IFERROR(INDEX('Excretieforfaits per melkkoe'!A3:C34,MATCH(1,('Excretieforfaits per melkkoe'!A3:A34="Drijfmest")*('Excretieforfaits per melkkoe'!B3:B34=Stikstofberekening!D5),0),3),0)))</f>
        <v>0</v>
      </c>
      <c r="E7" s="6"/>
      <c r="F7" s="79" t="s">
        <v>74</v>
      </c>
    </row>
    <row r="8" spans="1:6" ht="32.4" customHeight="1" thickBot="1" x14ac:dyDescent="0.35">
      <c r="A8" s="113" t="s">
        <v>88</v>
      </c>
      <c r="B8" s="114"/>
      <c r="C8" s="8"/>
      <c r="D8" s="89">
        <f>D7+(C8*1.5)</f>
        <v>0</v>
      </c>
      <c r="E8" s="6"/>
      <c r="F8" s="79" t="s">
        <v>98</v>
      </c>
    </row>
    <row r="9" spans="1:6" ht="64.2" customHeight="1" thickBot="1" x14ac:dyDescent="0.35">
      <c r="A9" s="83" t="s">
        <v>99</v>
      </c>
      <c r="B9" s="131"/>
      <c r="C9" s="132"/>
      <c r="D9" s="85"/>
      <c r="E9" s="81"/>
      <c r="F9" s="82" t="s">
        <v>100</v>
      </c>
    </row>
    <row r="10" spans="1:6" ht="16.2" thickBot="1" x14ac:dyDescent="0.35">
      <c r="A10" s="133"/>
      <c r="B10" s="134"/>
      <c r="C10" s="134"/>
      <c r="D10" s="134"/>
      <c r="E10" s="102"/>
      <c r="F10" s="135"/>
    </row>
    <row r="11" spans="1:6" ht="16.2" thickBot="1" x14ac:dyDescent="0.35">
      <c r="A11" s="136" t="s">
        <v>41</v>
      </c>
      <c r="B11" s="137"/>
      <c r="C11" s="9" t="s">
        <v>23</v>
      </c>
      <c r="D11" s="10" t="s">
        <v>21</v>
      </c>
      <c r="E11" s="6"/>
      <c r="F11" s="7"/>
    </row>
    <row r="12" spans="1:6" ht="31.2" x14ac:dyDescent="0.3">
      <c r="A12" s="93" t="s">
        <v>56</v>
      </c>
      <c r="B12" s="94"/>
      <c r="C12" s="11"/>
      <c r="D12" s="74">
        <f>C12*D8</f>
        <v>0</v>
      </c>
      <c r="E12" s="6"/>
      <c r="F12" s="7" t="s">
        <v>84</v>
      </c>
    </row>
    <row r="13" spans="1:6" ht="46.8" x14ac:dyDescent="0.3">
      <c r="A13" s="93" t="s">
        <v>25</v>
      </c>
      <c r="B13" s="94"/>
      <c r="C13" s="12"/>
      <c r="D13" s="75">
        <f>C13*(VLOOKUP(A13,'Exretieforfaits andere diersoor'!A$1:B$22,2,FALSE))</f>
        <v>0</v>
      </c>
      <c r="E13" s="6"/>
      <c r="F13" s="7" t="s">
        <v>83</v>
      </c>
    </row>
    <row r="14" spans="1:6" ht="15.6" x14ac:dyDescent="0.3">
      <c r="A14" s="93" t="s">
        <v>22</v>
      </c>
      <c r="B14" s="94"/>
      <c r="C14" s="12"/>
      <c r="D14" s="75">
        <f>C14*(VLOOKUP(A14,'Exretieforfaits andere diersoor'!A$1:B$22,2,FALSE))</f>
        <v>0</v>
      </c>
      <c r="E14" s="6"/>
      <c r="F14" s="7"/>
    </row>
    <row r="15" spans="1:6" ht="15.6" x14ac:dyDescent="0.3">
      <c r="A15" s="93" t="s">
        <v>102</v>
      </c>
      <c r="B15" s="94"/>
      <c r="C15" s="12"/>
      <c r="D15" s="75">
        <f>C15*(VLOOKUP(A15,'Exretieforfaits andere diersoor'!A$1:B$22,2,FALSE))</f>
        <v>0</v>
      </c>
      <c r="E15" s="6"/>
      <c r="F15" s="7"/>
    </row>
    <row r="16" spans="1:6" ht="15.6" x14ac:dyDescent="0.3">
      <c r="A16" s="93" t="s">
        <v>24</v>
      </c>
      <c r="B16" s="94"/>
      <c r="C16" s="12"/>
      <c r="D16" s="75">
        <f>C16*(VLOOKUP(A16,'Exretieforfaits andere diersoor'!A$1:B$22,2,FALSE))</f>
        <v>0</v>
      </c>
      <c r="E16" s="6"/>
      <c r="F16" s="7"/>
    </row>
    <row r="17" spans="1:6" ht="16.2" thickBot="1" x14ac:dyDescent="0.35">
      <c r="A17" s="93" t="s">
        <v>103</v>
      </c>
      <c r="B17" s="94"/>
      <c r="C17" s="13"/>
      <c r="D17" s="76">
        <f>C17*(VLOOKUP(A17,'Exretieforfaits andere diersoor'!A$1:B$22,2,FALSE))</f>
        <v>0</v>
      </c>
      <c r="E17" s="6"/>
      <c r="F17" s="7"/>
    </row>
    <row r="18" spans="1:6" ht="16.2" thickBot="1" x14ac:dyDescent="0.35">
      <c r="A18" s="93"/>
      <c r="B18" s="93"/>
      <c r="C18" s="109"/>
      <c r="D18" s="109"/>
      <c r="E18" s="6"/>
      <c r="F18" s="7"/>
    </row>
    <row r="19" spans="1:6" ht="15.6" x14ac:dyDescent="0.3">
      <c r="A19" s="93" t="s">
        <v>26</v>
      </c>
      <c r="B19" s="94"/>
      <c r="C19" s="11"/>
      <c r="D19" s="74">
        <f>C19*(VLOOKUP(A19,'Exretieforfaits andere diersoor'!A$1:B$22,2,FALSE))</f>
        <v>0</v>
      </c>
      <c r="E19" s="6"/>
      <c r="F19" s="7"/>
    </row>
    <row r="20" spans="1:6" ht="15.6" x14ac:dyDescent="0.3">
      <c r="A20" s="93" t="s">
        <v>27</v>
      </c>
      <c r="B20" s="94"/>
      <c r="C20" s="12"/>
      <c r="D20" s="75">
        <f>C20*(VLOOKUP(A20,'Exretieforfaits andere diersoor'!A$1:B$22,2,FALSE))</f>
        <v>0</v>
      </c>
      <c r="E20" s="6"/>
      <c r="F20" s="7"/>
    </row>
    <row r="21" spans="1:6" ht="16.2" thickBot="1" x14ac:dyDescent="0.35">
      <c r="A21" s="93" t="s">
        <v>28</v>
      </c>
      <c r="B21" s="94"/>
      <c r="C21" s="13"/>
      <c r="D21" s="76">
        <f>C21*(VLOOKUP(A21,'Exretieforfaits andere diersoor'!A$1:B$22,2,FALSE))</f>
        <v>0</v>
      </c>
      <c r="E21" s="6"/>
      <c r="F21" s="7"/>
    </row>
    <row r="22" spans="1:6" ht="16.2" thickBot="1" x14ac:dyDescent="0.35">
      <c r="A22" s="93"/>
      <c r="B22" s="93"/>
      <c r="C22" s="109"/>
      <c r="D22" s="109"/>
      <c r="E22" s="6"/>
      <c r="F22" s="7"/>
    </row>
    <row r="23" spans="1:6" ht="15.6" x14ac:dyDescent="0.3">
      <c r="A23" s="93" t="s">
        <v>29</v>
      </c>
      <c r="B23" s="94"/>
      <c r="C23" s="11"/>
      <c r="D23" s="74">
        <f>C23*(VLOOKUP(A23,'Exretieforfaits andere diersoor'!A$1:B$22,2,FALSE))</f>
        <v>0</v>
      </c>
      <c r="E23" s="6"/>
      <c r="F23" s="7"/>
    </row>
    <row r="24" spans="1:6" ht="15.6" x14ac:dyDescent="0.3">
      <c r="A24" s="93" t="s">
        <v>30</v>
      </c>
      <c r="B24" s="94"/>
      <c r="C24" s="12"/>
      <c r="D24" s="75">
        <f>C24*(VLOOKUP(A24,'Exretieforfaits andere diersoor'!A$1:B$22,2,FALSE))</f>
        <v>0</v>
      </c>
      <c r="E24" s="6"/>
      <c r="F24" s="7"/>
    </row>
    <row r="25" spans="1:6" ht="16.2" thickBot="1" x14ac:dyDescent="0.35">
      <c r="A25" s="93" t="s">
        <v>31</v>
      </c>
      <c r="B25" s="94"/>
      <c r="C25" s="13"/>
      <c r="D25" s="76">
        <f>C25*(VLOOKUP(A25,'Exretieforfaits andere diersoor'!A$1:B$22,2,FALSE))</f>
        <v>0</v>
      </c>
      <c r="E25" s="6"/>
      <c r="F25" s="7"/>
    </row>
    <row r="26" spans="1:6" ht="16.2" thickBot="1" x14ac:dyDescent="0.35">
      <c r="A26" s="93"/>
      <c r="B26" s="93"/>
      <c r="C26" s="109"/>
      <c r="D26" s="109"/>
      <c r="E26" s="6"/>
      <c r="F26" s="7"/>
    </row>
    <row r="27" spans="1:6" ht="15.6" x14ac:dyDescent="0.3">
      <c r="A27" s="93" t="s">
        <v>32</v>
      </c>
      <c r="B27" s="94"/>
      <c r="C27" s="11"/>
      <c r="D27" s="74">
        <f>C27*(VLOOKUP(A27,'Exretieforfaits andere diersoor'!A$1:B$22,2,FALSE))</f>
        <v>0</v>
      </c>
      <c r="E27" s="6"/>
      <c r="F27" s="7"/>
    </row>
    <row r="28" spans="1:6" ht="15.6" x14ac:dyDescent="0.3">
      <c r="A28" s="93" t="s">
        <v>33</v>
      </c>
      <c r="B28" s="94"/>
      <c r="C28" s="12"/>
      <c r="D28" s="75">
        <f>C28*(VLOOKUP(A28,'Exretieforfaits andere diersoor'!A$1:B$22,2,FALSE))</f>
        <v>0</v>
      </c>
      <c r="E28" s="6"/>
      <c r="F28" s="7"/>
    </row>
    <row r="29" spans="1:6" ht="15.6" x14ac:dyDescent="0.3">
      <c r="A29" s="93" t="s">
        <v>34</v>
      </c>
      <c r="B29" s="94"/>
      <c r="C29" s="12"/>
      <c r="D29" s="75">
        <f>C29*(VLOOKUP(A29,'Exretieforfaits andere diersoor'!A$1:B$22,2,FALSE))</f>
        <v>0</v>
      </c>
      <c r="E29" s="6"/>
      <c r="F29" s="7"/>
    </row>
    <row r="30" spans="1:6" ht="15.6" x14ac:dyDescent="0.3">
      <c r="A30" s="93" t="s">
        <v>35</v>
      </c>
      <c r="B30" s="94"/>
      <c r="C30" s="12"/>
      <c r="D30" s="75">
        <f>C30*(VLOOKUP(A30,'Exretieforfaits andere diersoor'!A$1:B$22,2,FALSE))</f>
        <v>0</v>
      </c>
      <c r="E30" s="6"/>
      <c r="F30" s="7"/>
    </row>
    <row r="31" spans="1:6" ht="15.6" x14ac:dyDescent="0.3">
      <c r="A31" s="93" t="s">
        <v>36</v>
      </c>
      <c r="B31" s="94"/>
      <c r="C31" s="12"/>
      <c r="D31" s="75">
        <f>C31*(VLOOKUP(A31,'Exretieforfaits andere diersoor'!A$1:B$22,2,FALSE))</f>
        <v>0</v>
      </c>
      <c r="E31" s="6"/>
      <c r="F31" s="7"/>
    </row>
    <row r="32" spans="1:6" ht="16.2" thickBot="1" x14ac:dyDescent="0.35">
      <c r="A32" s="93" t="s">
        <v>37</v>
      </c>
      <c r="B32" s="94"/>
      <c r="C32" s="13"/>
      <c r="D32" s="76">
        <f>C32*(VLOOKUP(A32,'Exretieforfaits andere diersoor'!A$1:B$22,2,FALSE))</f>
        <v>0</v>
      </c>
      <c r="E32" s="6"/>
      <c r="F32" s="7"/>
    </row>
    <row r="33" spans="1:6" ht="16.2" thickBot="1" x14ac:dyDescent="0.35">
      <c r="A33" s="93"/>
      <c r="B33" s="93"/>
      <c r="C33" s="109"/>
      <c r="D33" s="109"/>
      <c r="E33" s="6"/>
      <c r="F33" s="7"/>
    </row>
    <row r="34" spans="1:6" ht="15.6" x14ac:dyDescent="0.3">
      <c r="A34" s="93" t="s">
        <v>38</v>
      </c>
      <c r="B34" s="94"/>
      <c r="C34" s="11"/>
      <c r="D34" s="74">
        <f>C34*(VLOOKUP(A34,'Exretieforfaits andere diersoor'!A$1:B$22,2,FALSE))</f>
        <v>0</v>
      </c>
      <c r="E34" s="6"/>
      <c r="F34" s="7"/>
    </row>
    <row r="35" spans="1:6" ht="15.6" x14ac:dyDescent="0.3">
      <c r="A35" s="93" t="s">
        <v>39</v>
      </c>
      <c r="B35" s="94"/>
      <c r="C35" s="12"/>
      <c r="D35" s="75">
        <f>C35*(VLOOKUP(A35,'Exretieforfaits andere diersoor'!A$1:B$22,2,FALSE))</f>
        <v>0</v>
      </c>
      <c r="E35" s="6"/>
      <c r="F35" s="7"/>
    </row>
    <row r="36" spans="1:6" ht="16.2" thickBot="1" x14ac:dyDescent="0.35">
      <c r="A36" s="93" t="s">
        <v>40</v>
      </c>
      <c r="B36" s="94"/>
      <c r="C36" s="13"/>
      <c r="D36" s="76">
        <f>C36*(VLOOKUP(A36,'Exretieforfaits andere diersoor'!A$1:B$22,2,FALSE))</f>
        <v>0</v>
      </c>
      <c r="E36" s="6"/>
      <c r="F36" s="7"/>
    </row>
    <row r="37" spans="1:6" ht="16.2" thickBot="1" x14ac:dyDescent="0.35">
      <c r="A37" s="93"/>
      <c r="B37" s="93"/>
      <c r="C37" s="109"/>
      <c r="D37" s="109"/>
      <c r="E37" s="6"/>
      <c r="F37" s="7"/>
    </row>
    <row r="38" spans="1:6" ht="15.6" x14ac:dyDescent="0.3">
      <c r="A38" s="93" t="s">
        <v>90</v>
      </c>
      <c r="B38" s="94"/>
      <c r="C38" s="11"/>
      <c r="D38" s="74">
        <f>C38*(VLOOKUP(A38,'Exretieforfaits andere diersoor'!A$1:B$22,2,FALSE))</f>
        <v>0</v>
      </c>
      <c r="E38" s="6"/>
      <c r="F38" s="7"/>
    </row>
    <row r="39" spans="1:6" ht="16.2" thickBot="1" x14ac:dyDescent="0.35">
      <c r="A39" s="93" t="s">
        <v>91</v>
      </c>
      <c r="B39" s="94"/>
      <c r="C39" s="13"/>
      <c r="D39" s="76">
        <f>C39*(VLOOKUP(A39,'Exretieforfaits andere diersoor'!A$1:B$22,2,FALSE))</f>
        <v>0</v>
      </c>
      <c r="E39" s="6"/>
      <c r="F39" s="7"/>
    </row>
    <row r="40" spans="1:6" ht="16.2" thickBot="1" x14ac:dyDescent="0.35">
      <c r="A40" s="101"/>
      <c r="B40" s="102"/>
      <c r="C40" s="102"/>
      <c r="D40" s="103"/>
      <c r="E40" s="14"/>
      <c r="F40" s="7"/>
    </row>
    <row r="41" spans="1:6" ht="16.2" thickBot="1" x14ac:dyDescent="0.35">
      <c r="A41" s="98" t="s">
        <v>42</v>
      </c>
      <c r="B41" s="99"/>
      <c r="C41" s="99"/>
      <c r="D41" s="100"/>
      <c r="E41" s="41">
        <f>SUM(D12:D40)</f>
        <v>0</v>
      </c>
      <c r="F41" s="15"/>
    </row>
    <row r="42" spans="1:6" ht="16.2" thickBot="1" x14ac:dyDescent="0.35">
      <c r="A42" s="95"/>
      <c r="B42" s="96"/>
      <c r="C42" s="96"/>
      <c r="D42" s="97"/>
      <c r="E42" s="16"/>
      <c r="F42" s="7"/>
    </row>
    <row r="43" spans="1:6" ht="15.6" x14ac:dyDescent="0.3">
      <c r="A43" s="17" t="s">
        <v>107</v>
      </c>
      <c r="B43" s="18"/>
      <c r="C43" s="18"/>
      <c r="D43" s="19"/>
      <c r="E43" s="6"/>
      <c r="F43" s="7" t="s">
        <v>75</v>
      </c>
    </row>
    <row r="44" spans="1:6" ht="31.8" thickBot="1" x14ac:dyDescent="0.35">
      <c r="A44" s="20" t="s">
        <v>19</v>
      </c>
      <c r="B44" s="21" t="s">
        <v>55</v>
      </c>
      <c r="C44" s="21" t="s">
        <v>43</v>
      </c>
      <c r="D44" s="22" t="s">
        <v>44</v>
      </c>
      <c r="E44" s="6"/>
      <c r="F44" s="7" t="s">
        <v>76</v>
      </c>
    </row>
    <row r="45" spans="1:6" ht="15.6" x14ac:dyDescent="0.3">
      <c r="A45" s="65"/>
      <c r="B45" s="71"/>
      <c r="C45" s="23">
        <f>IFERROR(VLOOKUP(Stikstofberekening!A45,Selectielijsten!A2:B13,2,FALSE),0)</f>
        <v>0</v>
      </c>
      <c r="D45" s="42">
        <f>B45*C45</f>
        <v>0</v>
      </c>
      <c r="E45" s="6"/>
      <c r="F45" s="7" t="s">
        <v>85</v>
      </c>
    </row>
    <row r="46" spans="1:6" ht="15.6" x14ac:dyDescent="0.3">
      <c r="A46" s="67"/>
      <c r="B46" s="72"/>
      <c r="C46" s="24">
        <f>IFERROR(VLOOKUP(Stikstofberekening!A46,Selectielijsten!A3:B14,2,FALSE),0)</f>
        <v>0</v>
      </c>
      <c r="D46" s="43">
        <f t="shared" ref="D46:D50" si="0">B46*C46</f>
        <v>0</v>
      </c>
      <c r="E46" s="6"/>
      <c r="F46" s="7"/>
    </row>
    <row r="47" spans="1:6" ht="15.6" x14ac:dyDescent="0.3">
      <c r="A47" s="67"/>
      <c r="B47" s="72"/>
      <c r="C47" s="24">
        <f>IFERROR(VLOOKUP(Stikstofberekening!A47,Selectielijsten!A4:B15,2,FALSE),0)</f>
        <v>0</v>
      </c>
      <c r="D47" s="43">
        <f t="shared" si="0"/>
        <v>0</v>
      </c>
      <c r="E47" s="6"/>
      <c r="F47" s="7"/>
    </row>
    <row r="48" spans="1:6" ht="15.6" x14ac:dyDescent="0.3">
      <c r="A48" s="67"/>
      <c r="B48" s="72"/>
      <c r="C48" s="24">
        <f>IFERROR(VLOOKUP(Stikstofberekening!A48,Selectielijsten!A5:B16,2,FALSE),0)</f>
        <v>0</v>
      </c>
      <c r="D48" s="43">
        <f t="shared" si="0"/>
        <v>0</v>
      </c>
      <c r="E48" s="6"/>
      <c r="F48" s="7"/>
    </row>
    <row r="49" spans="1:6" ht="15.6" x14ac:dyDescent="0.3">
      <c r="A49" s="67"/>
      <c r="B49" s="72"/>
      <c r="C49" s="24">
        <f>IFERROR(VLOOKUP(Stikstofberekening!A49,Selectielijsten!A6:B17,2,FALSE),0)</f>
        <v>0</v>
      </c>
      <c r="D49" s="43">
        <f t="shared" si="0"/>
        <v>0</v>
      </c>
      <c r="E49" s="6"/>
      <c r="F49" s="7"/>
    </row>
    <row r="50" spans="1:6" ht="16.2" thickBot="1" x14ac:dyDescent="0.35">
      <c r="A50" s="68"/>
      <c r="B50" s="73"/>
      <c r="C50" s="70">
        <f>IFERROR(VLOOKUP(Stikstofberekening!A50,Selectielijsten!A7:B18,2,FALSE),0)</f>
        <v>0</v>
      </c>
      <c r="D50" s="63">
        <f t="shared" si="0"/>
        <v>0</v>
      </c>
      <c r="E50" s="14"/>
      <c r="F50" s="7"/>
    </row>
    <row r="51" spans="1:6" ht="16.2" thickBot="1" x14ac:dyDescent="0.35">
      <c r="A51" s="104" t="s">
        <v>66</v>
      </c>
      <c r="B51" s="105"/>
      <c r="C51" s="105"/>
      <c r="D51" s="106"/>
      <c r="E51" s="41">
        <f>SUM(D45:D50)</f>
        <v>0</v>
      </c>
      <c r="F51" s="15"/>
    </row>
    <row r="52" spans="1:6" ht="16.2" thickBot="1" x14ac:dyDescent="0.35">
      <c r="A52" s="25"/>
      <c r="B52" s="26"/>
      <c r="C52" s="26"/>
      <c r="D52" s="27"/>
      <c r="E52" s="5"/>
      <c r="F52" s="7"/>
    </row>
    <row r="53" spans="1:6" ht="15.6" x14ac:dyDescent="0.3">
      <c r="A53" s="17" t="s">
        <v>78</v>
      </c>
      <c r="B53" s="18"/>
      <c r="C53" s="18"/>
      <c r="D53" s="19"/>
      <c r="E53" s="6"/>
      <c r="F53" s="7" t="s">
        <v>77</v>
      </c>
    </row>
    <row r="54" spans="1:6" ht="16.2" thickBot="1" x14ac:dyDescent="0.35">
      <c r="A54" s="20" t="s">
        <v>19</v>
      </c>
      <c r="B54" s="21" t="s">
        <v>69</v>
      </c>
      <c r="C54" s="21" t="s">
        <v>108</v>
      </c>
      <c r="D54" s="22" t="s">
        <v>67</v>
      </c>
      <c r="E54" s="6"/>
      <c r="F54" s="7"/>
    </row>
    <row r="55" spans="1:6" ht="15.6" x14ac:dyDescent="0.3">
      <c r="A55" s="65"/>
      <c r="B55" s="66"/>
      <c r="C55" s="90"/>
      <c r="D55" s="74">
        <f>B55*C55</f>
        <v>0</v>
      </c>
      <c r="E55" s="6"/>
      <c r="F55" s="7"/>
    </row>
    <row r="56" spans="1:6" ht="15.6" x14ac:dyDescent="0.3">
      <c r="A56" s="67"/>
      <c r="B56" s="64"/>
      <c r="C56" s="91"/>
      <c r="D56" s="75">
        <f t="shared" ref="D56:D60" si="1">B56*C56</f>
        <v>0</v>
      </c>
      <c r="E56" s="6"/>
      <c r="F56" s="7"/>
    </row>
    <row r="57" spans="1:6" ht="15.6" x14ac:dyDescent="0.3">
      <c r="A57" s="67"/>
      <c r="B57" s="64"/>
      <c r="C57" s="91"/>
      <c r="D57" s="75">
        <f t="shared" si="1"/>
        <v>0</v>
      </c>
      <c r="E57" s="6"/>
      <c r="F57" s="7"/>
    </row>
    <row r="58" spans="1:6" ht="15.6" x14ac:dyDescent="0.3">
      <c r="A58" s="67"/>
      <c r="B58" s="64"/>
      <c r="C58" s="91"/>
      <c r="D58" s="75">
        <f t="shared" si="1"/>
        <v>0</v>
      </c>
      <c r="E58" s="6"/>
      <c r="F58" s="7"/>
    </row>
    <row r="59" spans="1:6" ht="15.6" x14ac:dyDescent="0.3">
      <c r="A59" s="67"/>
      <c r="B59" s="64"/>
      <c r="C59" s="91"/>
      <c r="D59" s="75">
        <f t="shared" si="1"/>
        <v>0</v>
      </c>
      <c r="E59" s="6"/>
      <c r="F59" s="7"/>
    </row>
    <row r="60" spans="1:6" ht="16.2" thickBot="1" x14ac:dyDescent="0.35">
      <c r="A60" s="68"/>
      <c r="B60" s="69"/>
      <c r="C60" s="92"/>
      <c r="D60" s="76">
        <f t="shared" si="1"/>
        <v>0</v>
      </c>
      <c r="E60" s="14"/>
      <c r="F60" s="7"/>
    </row>
    <row r="61" spans="1:6" ht="16.2" thickBot="1" x14ac:dyDescent="0.35">
      <c r="A61" s="104" t="s">
        <v>68</v>
      </c>
      <c r="B61" s="105"/>
      <c r="C61" s="105"/>
      <c r="D61" s="106"/>
      <c r="E61" s="41">
        <f>SUM(D55:D60)</f>
        <v>0</v>
      </c>
      <c r="F61" s="15"/>
    </row>
    <row r="62" spans="1:6" ht="16.2" thickBot="1" x14ac:dyDescent="0.35">
      <c r="A62" s="95"/>
      <c r="B62" s="96"/>
      <c r="C62" s="96"/>
      <c r="D62" s="97"/>
      <c r="E62" s="28"/>
      <c r="F62" s="7"/>
    </row>
    <row r="63" spans="1:6" ht="16.2" thickBot="1" x14ac:dyDescent="0.35">
      <c r="A63" s="107" t="s">
        <v>57</v>
      </c>
      <c r="B63" s="108"/>
      <c r="C63" s="108"/>
      <c r="D63" s="108"/>
      <c r="E63" s="41">
        <f>SUM(E41:E62)</f>
        <v>0</v>
      </c>
      <c r="F63" s="15"/>
    </row>
    <row r="64" spans="1:6" ht="16.2" thickBot="1" x14ac:dyDescent="0.35">
      <c r="A64" s="95"/>
      <c r="B64" s="96"/>
      <c r="C64" s="96"/>
      <c r="D64" s="97"/>
      <c r="E64" s="29"/>
      <c r="F64" s="7"/>
    </row>
    <row r="65" spans="1:6" ht="31.8" thickBot="1" x14ac:dyDescent="0.35">
      <c r="A65" s="60" t="s">
        <v>58</v>
      </c>
      <c r="B65" s="30" t="s">
        <v>23</v>
      </c>
      <c r="C65" s="30" t="s">
        <v>61</v>
      </c>
      <c r="D65" s="31" t="s">
        <v>62</v>
      </c>
      <c r="E65" s="32"/>
      <c r="F65" s="33" t="s">
        <v>79</v>
      </c>
    </row>
    <row r="66" spans="1:6" ht="15.6" x14ac:dyDescent="0.3">
      <c r="A66" s="61" t="s">
        <v>59</v>
      </c>
      <c r="B66" s="34"/>
      <c r="C66" s="46">
        <v>112</v>
      </c>
      <c r="D66" s="44">
        <f>B66*C66</f>
        <v>0</v>
      </c>
      <c r="E66" s="32"/>
      <c r="F66" s="33"/>
    </row>
    <row r="67" spans="1:6" ht="15.6" x14ac:dyDescent="0.3">
      <c r="A67" s="61" t="s">
        <v>60</v>
      </c>
      <c r="B67" s="35"/>
      <c r="C67" s="36"/>
      <c r="D67" s="44">
        <f t="shared" ref="D67:D68" si="2">B67*C67</f>
        <v>0</v>
      </c>
      <c r="E67" s="32"/>
      <c r="F67" s="33" t="s">
        <v>81</v>
      </c>
    </row>
    <row r="68" spans="1:6" ht="31.8" thickBot="1" x14ac:dyDescent="0.35">
      <c r="A68" s="61" t="s">
        <v>60</v>
      </c>
      <c r="B68" s="37"/>
      <c r="C68" s="38"/>
      <c r="D68" s="44">
        <f t="shared" si="2"/>
        <v>0</v>
      </c>
      <c r="E68" s="39"/>
      <c r="F68" s="33" t="s">
        <v>82</v>
      </c>
    </row>
    <row r="69" spans="1:6" ht="16.2" thickBot="1" x14ac:dyDescent="0.35">
      <c r="A69" s="62"/>
      <c r="B69" s="51">
        <f>SUM(B66:B68)</f>
        <v>0</v>
      </c>
      <c r="C69" s="123" t="s">
        <v>63</v>
      </c>
      <c r="D69" s="124"/>
      <c r="E69" s="45">
        <f>SUM(D66:D68)</f>
        <v>0</v>
      </c>
      <c r="F69" s="40"/>
    </row>
    <row r="70" spans="1:6" ht="16.2" thickBot="1" x14ac:dyDescent="0.35">
      <c r="A70" s="56"/>
      <c r="B70" s="54"/>
      <c r="C70" s="125"/>
      <c r="D70" s="126"/>
      <c r="E70" s="57"/>
      <c r="F70" s="52"/>
    </row>
    <row r="71" spans="1:6" ht="16.2" thickBot="1" x14ac:dyDescent="0.35">
      <c r="A71" s="56"/>
      <c r="B71" s="55"/>
      <c r="C71" s="125" t="s">
        <v>101</v>
      </c>
      <c r="D71" s="127"/>
      <c r="E71" s="59">
        <f>IFERROR(E63/B69,0)</f>
        <v>0</v>
      </c>
      <c r="F71" s="53" t="s">
        <v>97</v>
      </c>
    </row>
    <row r="72" spans="1:6" ht="109.2" customHeight="1" thickBot="1" x14ac:dyDescent="0.35">
      <c r="A72" s="128" t="s">
        <v>65</v>
      </c>
      <c r="B72" s="129"/>
      <c r="C72" s="129"/>
      <c r="D72" s="130"/>
      <c r="E72" s="58">
        <f>IFERROR(E69-E63,"0")</f>
        <v>0</v>
      </c>
      <c r="F72" s="50"/>
    </row>
    <row r="73" spans="1:6" ht="15" thickTop="1" x14ac:dyDescent="0.3"/>
  </sheetData>
  <sheetProtection algorithmName="SHA-512" hashValue="ePQe5h7jgOLptKhRToRzqxF45lddCBwKVFV0mhbr7/jBa/54vZMgDDQDAoASj5N21a9T0xP8PDiUriJ/HTs/TA==" saltValue="GveTCCaswCQNJPPwTO1mGQ==" spinCount="100000" sheet="1" objects="1" scenarios="1"/>
  <mergeCells count="52">
    <mergeCell ref="C69:D69"/>
    <mergeCell ref="C70:D70"/>
    <mergeCell ref="C71:D71"/>
    <mergeCell ref="A72:D72"/>
    <mergeCell ref="A8:B8"/>
    <mergeCell ref="B9:C9"/>
    <mergeCell ref="A10:F10"/>
    <mergeCell ref="A11:B11"/>
    <mergeCell ref="A12:B12"/>
    <mergeCell ref="A14:B14"/>
    <mergeCell ref="A15:B15"/>
    <mergeCell ref="A17:B17"/>
    <mergeCell ref="A13:B13"/>
    <mergeCell ref="A19:B19"/>
    <mergeCell ref="A20:B20"/>
    <mergeCell ref="A21:B21"/>
    <mergeCell ref="A1:E1"/>
    <mergeCell ref="A5:C5"/>
    <mergeCell ref="A7:C7"/>
    <mergeCell ref="A2:E2"/>
    <mergeCell ref="A3:A4"/>
    <mergeCell ref="B3:C3"/>
    <mergeCell ref="B4:C4"/>
    <mergeCell ref="B6:C6"/>
    <mergeCell ref="A36:B36"/>
    <mergeCell ref="A18:D18"/>
    <mergeCell ref="A23:B23"/>
    <mergeCell ref="A24:B24"/>
    <mergeCell ref="A25:B25"/>
    <mergeCell ref="A27:B27"/>
    <mergeCell ref="A22:D22"/>
    <mergeCell ref="A31:B31"/>
    <mergeCell ref="A32:B32"/>
    <mergeCell ref="A33:D33"/>
    <mergeCell ref="A34:B34"/>
    <mergeCell ref="A35:B35"/>
    <mergeCell ref="A16:B16"/>
    <mergeCell ref="A64:D64"/>
    <mergeCell ref="A38:B38"/>
    <mergeCell ref="A39:B39"/>
    <mergeCell ref="A41:D41"/>
    <mergeCell ref="A40:D40"/>
    <mergeCell ref="A42:D42"/>
    <mergeCell ref="A51:D51"/>
    <mergeCell ref="A61:D61"/>
    <mergeCell ref="A62:D62"/>
    <mergeCell ref="A63:D63"/>
    <mergeCell ref="A37:D37"/>
    <mergeCell ref="A26:D26"/>
    <mergeCell ref="A28:B28"/>
    <mergeCell ref="A29:B29"/>
    <mergeCell ref="A30:B30"/>
  </mergeCells>
  <conditionalFormatting sqref="E72">
    <cfRule type="cellIs" dxfId="1" priority="1" operator="lessThan">
      <formula>0</formula>
    </cfRule>
    <cfRule type="cellIs" dxfId="0" priority="3" operator="greaterThanOrEqual">
      <formula>0</formula>
    </cfRule>
  </conditionalFormatting>
  <dataValidations count="3">
    <dataValidation type="whole" allowBlank="1" showInputMessage="1" showErrorMessage="1" sqref="D3" xr:uid="{00000000-0002-0000-0000-000000000000}">
      <formula1>0</formula1>
      <formula2>100</formula2>
    </dataValidation>
    <dataValidation type="decimal" allowBlank="1" showInputMessage="1" showErrorMessage="1" errorTitle="Foutmelding" error="Alleen waardes van 0,01 tot en met 100 worden geaccepteerd." promptTitle="Percentage" prompt="Geef een percentage in met maximaal 2 decimalen." sqref="C55:C60" xr:uid="{00000000-0002-0000-0000-000001000000}">
      <formula1>0.0001</formula1>
      <formula2>1</formula2>
    </dataValidation>
    <dataValidation type="whole" allowBlank="1" showInputMessage="1" showErrorMessage="1" errorTitle="Foutmelding" error="De maximale N-gift mag niet boven de 112kgN/ha uitkomen." promptTitle="Maximale N-gift" prompt="Vul hier de maximale N-gift in van 112 minus de beperking." sqref="C67:C68" xr:uid="{00000000-0002-0000-0000-000002000000}">
      <formula1>0</formula1>
      <formula2>112</formula2>
    </dataValidation>
  </dataValidations>
  <pageMargins left="0.7" right="0.7" top="0.75" bottom="0.75" header="0.3" footer="0.3"/>
  <pageSetup paperSize="9" scale="73" fitToHeight="0" orientation="landscape" horizontalDpi="4294967293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3000000}">
          <x14:formula1>
            <xm:f>'Excretieforfaits per melkkoe'!$B$3:$B$34</xm:f>
          </x14:formula1>
          <xm:sqref>D5</xm:sqref>
        </x14:dataValidation>
        <x14:dataValidation type="list" allowBlank="1" showInputMessage="1" showErrorMessage="1" xr:uid="{00000000-0002-0000-0000-000004000000}">
          <x14:formula1>
            <xm:f>Selectielijsten!$A$2:$A$13</xm:f>
          </x14:formula1>
          <xm:sqref>A45:A50</xm:sqref>
        </x14:dataValidation>
        <x14:dataValidation type="list" allowBlank="1" showInputMessage="1" showErrorMessage="1" xr:uid="{00000000-0002-0000-0000-000005000000}">
          <x14:formula1>
            <xm:f>'Excretieforfaits per melkkoe'!$A$3:$A$34</xm:f>
          </x14:formula1>
          <xm:sqref>D6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4"/>
  <sheetViews>
    <sheetView workbookViewId="0">
      <selection activeCell="C37" sqref="C37"/>
    </sheetView>
  </sheetViews>
  <sheetFormatPr defaultRowHeight="14.4" x14ac:dyDescent="0.3"/>
  <cols>
    <col min="1" max="1" width="13.6640625" customWidth="1"/>
    <col min="2" max="2" width="20.6640625" customWidth="1"/>
    <col min="3" max="3" width="18.109375" customWidth="1"/>
  </cols>
  <sheetData>
    <row r="1" spans="1:3" x14ac:dyDescent="0.3">
      <c r="B1" s="1" t="s">
        <v>70</v>
      </c>
    </row>
    <row r="2" spans="1:3" x14ac:dyDescent="0.3">
      <c r="B2" t="s">
        <v>0</v>
      </c>
      <c r="C2" s="48" t="s">
        <v>89</v>
      </c>
    </row>
    <row r="3" spans="1:3" x14ac:dyDescent="0.3">
      <c r="A3" t="s">
        <v>16</v>
      </c>
      <c r="B3" t="s">
        <v>1</v>
      </c>
      <c r="C3" s="2">
        <v>91.5</v>
      </c>
    </row>
    <row r="4" spans="1:3" x14ac:dyDescent="0.3">
      <c r="A4" t="s">
        <v>16</v>
      </c>
      <c r="B4" t="s">
        <v>2</v>
      </c>
      <c r="C4" s="2">
        <v>93.5</v>
      </c>
    </row>
    <row r="5" spans="1:3" x14ac:dyDescent="0.3">
      <c r="A5" t="s">
        <v>16</v>
      </c>
      <c r="B5" t="s">
        <v>3</v>
      </c>
      <c r="C5" s="2">
        <v>95.5</v>
      </c>
    </row>
    <row r="6" spans="1:3" x14ac:dyDescent="0.3">
      <c r="A6" t="s">
        <v>16</v>
      </c>
      <c r="B6" t="s">
        <v>4</v>
      </c>
      <c r="C6" s="2">
        <v>97.5</v>
      </c>
    </row>
    <row r="7" spans="1:3" x14ac:dyDescent="0.3">
      <c r="A7" t="s">
        <v>16</v>
      </c>
      <c r="B7" t="s">
        <v>5</v>
      </c>
      <c r="C7" s="2">
        <v>99.5</v>
      </c>
    </row>
    <row r="8" spans="1:3" x14ac:dyDescent="0.3">
      <c r="A8" t="s">
        <v>16</v>
      </c>
      <c r="B8" t="s">
        <v>6</v>
      </c>
      <c r="C8" s="2">
        <v>101.5</v>
      </c>
    </row>
    <row r="9" spans="1:3" x14ac:dyDescent="0.3">
      <c r="A9" t="s">
        <v>16</v>
      </c>
      <c r="B9" t="s">
        <v>7</v>
      </c>
      <c r="C9" s="2">
        <v>103.5</v>
      </c>
    </row>
    <row r="10" spans="1:3" x14ac:dyDescent="0.3">
      <c r="A10" t="s">
        <v>16</v>
      </c>
      <c r="B10" t="s">
        <v>8</v>
      </c>
      <c r="C10" s="2">
        <v>105.5</v>
      </c>
    </row>
    <row r="11" spans="1:3" x14ac:dyDescent="0.3">
      <c r="A11" t="s">
        <v>16</v>
      </c>
      <c r="B11" t="s">
        <v>9</v>
      </c>
      <c r="C11" s="2">
        <v>107.5</v>
      </c>
    </row>
    <row r="12" spans="1:3" x14ac:dyDescent="0.3">
      <c r="A12" t="s">
        <v>16</v>
      </c>
      <c r="B12" t="s">
        <v>10</v>
      </c>
      <c r="C12" s="2">
        <v>109.5</v>
      </c>
    </row>
    <row r="13" spans="1:3" x14ac:dyDescent="0.3">
      <c r="A13" t="s">
        <v>16</v>
      </c>
      <c r="B13" t="s">
        <v>11</v>
      </c>
      <c r="C13" s="2">
        <v>111.5</v>
      </c>
    </row>
    <row r="14" spans="1:3" x14ac:dyDescent="0.3">
      <c r="A14" t="s">
        <v>16</v>
      </c>
      <c r="B14" t="s">
        <v>12</v>
      </c>
      <c r="C14" s="2">
        <v>113.5</v>
      </c>
    </row>
    <row r="15" spans="1:3" x14ac:dyDescent="0.3">
      <c r="A15" t="s">
        <v>16</v>
      </c>
      <c r="B15" t="s">
        <v>13</v>
      </c>
      <c r="C15" s="2">
        <v>115.5</v>
      </c>
    </row>
    <row r="16" spans="1:3" x14ac:dyDescent="0.3">
      <c r="A16" t="s">
        <v>16</v>
      </c>
      <c r="B16" t="s">
        <v>14</v>
      </c>
      <c r="C16" s="2">
        <v>118</v>
      </c>
    </row>
    <row r="17" spans="1:3" x14ac:dyDescent="0.3">
      <c r="A17" t="s">
        <v>16</v>
      </c>
      <c r="B17" t="s">
        <v>15</v>
      </c>
      <c r="C17" s="2">
        <v>120</v>
      </c>
    </row>
    <row r="18" spans="1:3" x14ac:dyDescent="0.3">
      <c r="A18" t="s">
        <v>16</v>
      </c>
      <c r="B18" t="s">
        <v>17</v>
      </c>
      <c r="C18" s="2">
        <v>122</v>
      </c>
    </row>
    <row r="19" spans="1:3" x14ac:dyDescent="0.3">
      <c r="A19" t="s">
        <v>18</v>
      </c>
      <c r="B19" t="s">
        <v>1</v>
      </c>
      <c r="C19" s="2">
        <v>65</v>
      </c>
    </row>
    <row r="20" spans="1:3" x14ac:dyDescent="0.3">
      <c r="A20" t="s">
        <v>18</v>
      </c>
      <c r="B20" t="s">
        <v>2</v>
      </c>
      <c r="C20" s="2">
        <v>66.5</v>
      </c>
    </row>
    <row r="21" spans="1:3" x14ac:dyDescent="0.3">
      <c r="A21" t="s">
        <v>18</v>
      </c>
      <c r="B21" t="s">
        <v>3</v>
      </c>
      <c r="C21" s="2">
        <v>68</v>
      </c>
    </row>
    <row r="22" spans="1:3" x14ac:dyDescent="0.3">
      <c r="A22" t="s">
        <v>18</v>
      </c>
      <c r="B22" t="s">
        <v>4</v>
      </c>
      <c r="C22" s="2">
        <v>70.5</v>
      </c>
    </row>
    <row r="23" spans="1:3" x14ac:dyDescent="0.3">
      <c r="A23" t="s">
        <v>18</v>
      </c>
      <c r="B23" t="s">
        <v>5</v>
      </c>
      <c r="C23" s="2">
        <v>72</v>
      </c>
    </row>
    <row r="24" spans="1:3" x14ac:dyDescent="0.3">
      <c r="A24" t="s">
        <v>18</v>
      </c>
      <c r="B24" t="s">
        <v>6</v>
      </c>
      <c r="C24" s="2">
        <v>73.5</v>
      </c>
    </row>
    <row r="25" spans="1:3" x14ac:dyDescent="0.3">
      <c r="A25" t="s">
        <v>18</v>
      </c>
      <c r="B25" t="s">
        <v>7</v>
      </c>
      <c r="C25" s="2">
        <v>75</v>
      </c>
    </row>
    <row r="26" spans="1:3" x14ac:dyDescent="0.3">
      <c r="A26" t="s">
        <v>18</v>
      </c>
      <c r="B26" t="s">
        <v>8</v>
      </c>
      <c r="C26" s="2">
        <v>76.5</v>
      </c>
    </row>
    <row r="27" spans="1:3" x14ac:dyDescent="0.3">
      <c r="A27" t="s">
        <v>18</v>
      </c>
      <c r="B27" t="s">
        <v>9</v>
      </c>
      <c r="C27" s="2">
        <v>78</v>
      </c>
    </row>
    <row r="28" spans="1:3" x14ac:dyDescent="0.3">
      <c r="A28" t="s">
        <v>18</v>
      </c>
      <c r="B28" t="s">
        <v>10</v>
      </c>
      <c r="C28" s="2">
        <v>79</v>
      </c>
    </row>
    <row r="29" spans="1:3" x14ac:dyDescent="0.3">
      <c r="A29" t="s">
        <v>18</v>
      </c>
      <c r="B29" t="s">
        <v>11</v>
      </c>
      <c r="C29" s="2">
        <v>80.5</v>
      </c>
    </row>
    <row r="30" spans="1:3" x14ac:dyDescent="0.3">
      <c r="A30" t="s">
        <v>18</v>
      </c>
      <c r="B30" t="s">
        <v>12</v>
      </c>
      <c r="C30" s="2">
        <v>82</v>
      </c>
    </row>
    <row r="31" spans="1:3" x14ac:dyDescent="0.3">
      <c r="A31" t="s">
        <v>18</v>
      </c>
      <c r="B31" t="s">
        <v>13</v>
      </c>
      <c r="C31" s="2">
        <v>83.5</v>
      </c>
    </row>
    <row r="32" spans="1:3" x14ac:dyDescent="0.3">
      <c r="A32" t="s">
        <v>18</v>
      </c>
      <c r="B32" t="s">
        <v>14</v>
      </c>
      <c r="C32" s="2">
        <v>85</v>
      </c>
    </row>
    <row r="33" spans="1:3" x14ac:dyDescent="0.3">
      <c r="A33" t="s">
        <v>18</v>
      </c>
      <c r="B33" t="s">
        <v>15</v>
      </c>
      <c r="C33" s="2">
        <v>86.5</v>
      </c>
    </row>
    <row r="34" spans="1:3" x14ac:dyDescent="0.3">
      <c r="A34" t="s">
        <v>18</v>
      </c>
      <c r="B34" t="s">
        <v>17</v>
      </c>
      <c r="C34" s="2">
        <v>88</v>
      </c>
    </row>
  </sheetData>
  <sheetProtection algorithmName="SHA-512" hashValue="xhcO0gB4lLgzrO/LM6lwu1KVbr+hDpxMJHdY6/iOT7GeVKx5GSONoOGyOaHAyaho/2fYGNOULXlN/LN4slGlcA==" saltValue="BVt1oYr+xnCzjAEQpHrQh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2"/>
  <sheetViews>
    <sheetView workbookViewId="0">
      <selection activeCell="B5" sqref="B5"/>
    </sheetView>
  </sheetViews>
  <sheetFormatPr defaultRowHeight="14.4" x14ac:dyDescent="0.3"/>
  <cols>
    <col min="1" max="1" width="43.109375" customWidth="1"/>
    <col min="2" max="2" width="24.6640625" customWidth="1"/>
  </cols>
  <sheetData>
    <row r="1" spans="1:2" ht="15.6" x14ac:dyDescent="0.3">
      <c r="A1" s="49" t="s">
        <v>22</v>
      </c>
      <c r="B1" s="49">
        <v>32.299999999999997</v>
      </c>
    </row>
    <row r="2" spans="1:2" ht="15.6" x14ac:dyDescent="0.3">
      <c r="A2" s="49" t="s">
        <v>102</v>
      </c>
      <c r="B2" s="49">
        <v>66</v>
      </c>
    </row>
    <row r="3" spans="1:2" ht="15.6" x14ac:dyDescent="0.3">
      <c r="A3" s="49" t="s">
        <v>24</v>
      </c>
      <c r="B3" s="49">
        <v>51</v>
      </c>
    </row>
    <row r="4" spans="1:2" ht="15.6" x14ac:dyDescent="0.3">
      <c r="A4" s="49" t="s">
        <v>103</v>
      </c>
      <c r="B4" s="49">
        <v>25.6</v>
      </c>
    </row>
    <row r="5" spans="1:2" ht="15.6" x14ac:dyDescent="0.3">
      <c r="A5" s="49" t="s">
        <v>25</v>
      </c>
      <c r="B5" s="49">
        <v>66.2</v>
      </c>
    </row>
    <row r="6" spans="1:2" ht="15.6" x14ac:dyDescent="0.3">
      <c r="A6" s="49" t="s">
        <v>26</v>
      </c>
      <c r="B6" s="49">
        <v>9.9</v>
      </c>
    </row>
    <row r="7" spans="1:2" ht="15.6" x14ac:dyDescent="0.3">
      <c r="A7" s="49" t="s">
        <v>27</v>
      </c>
      <c r="B7" s="49">
        <v>0.9</v>
      </c>
    </row>
    <row r="8" spans="1:2" ht="15.6" x14ac:dyDescent="0.3">
      <c r="A8" s="49" t="s">
        <v>28</v>
      </c>
      <c r="B8" s="49">
        <v>7.2</v>
      </c>
    </row>
    <row r="9" spans="1:2" ht="15.6" x14ac:dyDescent="0.3">
      <c r="A9" s="49" t="s">
        <v>29</v>
      </c>
      <c r="B9" s="49">
        <v>8.9</v>
      </c>
    </row>
    <row r="10" spans="1:2" ht="15.6" x14ac:dyDescent="0.3">
      <c r="A10" s="49" t="s">
        <v>30</v>
      </c>
      <c r="B10" s="49">
        <v>0.6</v>
      </c>
    </row>
    <row r="11" spans="1:2" ht="15.6" x14ac:dyDescent="0.3">
      <c r="A11" s="49" t="s">
        <v>31</v>
      </c>
      <c r="B11" s="49">
        <v>4.7</v>
      </c>
    </row>
    <row r="12" spans="1:2" ht="15.6" x14ac:dyDescent="0.3">
      <c r="A12" s="49" t="s">
        <v>32</v>
      </c>
      <c r="B12" s="49">
        <v>12</v>
      </c>
    </row>
    <row r="13" spans="1:2" ht="15.6" x14ac:dyDescent="0.3">
      <c r="A13" s="49" t="s">
        <v>33</v>
      </c>
      <c r="B13" s="49">
        <v>15.3</v>
      </c>
    </row>
    <row r="14" spans="1:2" ht="15.6" x14ac:dyDescent="0.3">
      <c r="A14" s="49" t="s">
        <v>34</v>
      </c>
      <c r="B14" s="49">
        <v>6.1</v>
      </c>
    </row>
    <row r="15" spans="1:2" ht="15.6" x14ac:dyDescent="0.3">
      <c r="A15" s="49" t="s">
        <v>35</v>
      </c>
      <c r="B15" s="49">
        <v>11.7</v>
      </c>
    </row>
    <row r="16" spans="1:2" ht="15.6" x14ac:dyDescent="0.3">
      <c r="A16" s="49" t="s">
        <v>36</v>
      </c>
      <c r="B16" s="49">
        <v>2</v>
      </c>
    </row>
    <row r="17" spans="1:2" ht="15.6" x14ac:dyDescent="0.3">
      <c r="A17" s="49" t="s">
        <v>37</v>
      </c>
      <c r="B17" s="49">
        <v>6.1</v>
      </c>
    </row>
    <row r="18" spans="1:2" ht="15.6" x14ac:dyDescent="0.3">
      <c r="A18" s="49" t="s">
        <v>38</v>
      </c>
      <c r="B18" s="49">
        <v>0.159</v>
      </c>
    </row>
    <row r="19" spans="1:2" ht="15.6" x14ac:dyDescent="0.3">
      <c r="A19" s="49" t="s">
        <v>39</v>
      </c>
      <c r="B19" s="49">
        <v>0.371</v>
      </c>
    </row>
    <row r="20" spans="1:2" ht="15.6" x14ac:dyDescent="0.3">
      <c r="A20" s="49" t="s">
        <v>40</v>
      </c>
      <c r="B20" s="49">
        <v>0.33200000000000002</v>
      </c>
    </row>
    <row r="21" spans="1:2" ht="15.6" x14ac:dyDescent="0.3">
      <c r="A21" s="49" t="s">
        <v>90</v>
      </c>
      <c r="B21" s="49">
        <v>58.8</v>
      </c>
    </row>
    <row r="22" spans="1:2" ht="15.6" x14ac:dyDescent="0.3">
      <c r="A22" s="49" t="s">
        <v>91</v>
      </c>
      <c r="B22" s="49">
        <v>27.3</v>
      </c>
    </row>
  </sheetData>
  <sheetProtection algorithmName="SHA-512" hashValue="yyUsy7Vw8aAQp65iRih/EBwDgvL2AlUJA3z1Pi1sVanAoIk2tnLVnXaZ4K/y+UVVzoFGT2LdvA+i/rhR0Cwj8Q==" saltValue="gabr+CpFp3sJfW8+i6Ga2Q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3"/>
  <sheetViews>
    <sheetView workbookViewId="0">
      <selection activeCell="A4" sqref="A4"/>
    </sheetView>
  </sheetViews>
  <sheetFormatPr defaultRowHeight="14.4" x14ac:dyDescent="0.3"/>
  <cols>
    <col min="1" max="1" width="30.109375" customWidth="1"/>
  </cols>
  <sheetData>
    <row r="1" spans="1:2" x14ac:dyDescent="0.3">
      <c r="B1" t="s">
        <v>71</v>
      </c>
    </row>
    <row r="2" spans="1:2" x14ac:dyDescent="0.3">
      <c r="A2" t="s">
        <v>19</v>
      </c>
      <c r="B2" t="s">
        <v>52</v>
      </c>
    </row>
    <row r="3" spans="1:2" x14ac:dyDescent="0.3">
      <c r="A3" t="s">
        <v>106</v>
      </c>
      <c r="B3">
        <v>5</v>
      </c>
    </row>
    <row r="4" spans="1:2" x14ac:dyDescent="0.3">
      <c r="A4" t="s">
        <v>45</v>
      </c>
      <c r="B4">
        <v>6.4</v>
      </c>
    </row>
    <row r="5" spans="1:2" x14ac:dyDescent="0.3">
      <c r="A5" t="s">
        <v>46</v>
      </c>
      <c r="B5">
        <v>4</v>
      </c>
    </row>
    <row r="6" spans="1:2" x14ac:dyDescent="0.3">
      <c r="A6" t="s">
        <v>47</v>
      </c>
      <c r="B6">
        <v>4</v>
      </c>
    </row>
    <row r="7" spans="1:2" x14ac:dyDescent="0.3">
      <c r="A7" t="s">
        <v>64</v>
      </c>
      <c r="B7">
        <v>4.8</v>
      </c>
    </row>
    <row r="8" spans="1:2" x14ac:dyDescent="0.3">
      <c r="A8" t="s">
        <v>48</v>
      </c>
      <c r="B8">
        <v>26.8</v>
      </c>
    </row>
    <row r="9" spans="1:2" x14ac:dyDescent="0.3">
      <c r="A9" t="s">
        <v>49</v>
      </c>
      <c r="B9">
        <v>8.1</v>
      </c>
    </row>
    <row r="10" spans="1:2" x14ac:dyDescent="0.3">
      <c r="A10" t="s">
        <v>53</v>
      </c>
      <c r="B10">
        <v>3.8</v>
      </c>
    </row>
    <row r="11" spans="1:2" x14ac:dyDescent="0.3">
      <c r="A11" t="s">
        <v>54</v>
      </c>
      <c r="B11">
        <v>6.4</v>
      </c>
    </row>
    <row r="12" spans="1:2" x14ac:dyDescent="0.3">
      <c r="A12" t="s">
        <v>50</v>
      </c>
      <c r="B12">
        <v>8.5</v>
      </c>
    </row>
    <row r="13" spans="1:2" x14ac:dyDescent="0.3">
      <c r="A13" t="s">
        <v>51</v>
      </c>
      <c r="B13">
        <v>9.1</v>
      </c>
    </row>
  </sheetData>
  <sheetProtection algorithmName="SHA-512" hashValue="MpBUZX8w+LSW5wvCHdmhi66teBXDbObjnEw1cphnNRJ1e1RaJzBConybXeJRYZY2bynHP3Ei/SxXJLJxeYs5pQ==" saltValue="lEF6eOjHrsX8Bd446L2+F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Stikstofberekening</vt:lpstr>
      <vt:lpstr>Excretieforfaits per melkkoe</vt:lpstr>
      <vt:lpstr>Exretieforfaits andere diersoor</vt:lpstr>
      <vt:lpstr>Selectielijsten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Rienk ter Braake</dc:creator>
  <cp:lastModifiedBy>Rixt Derks | Stichting Demeter</cp:lastModifiedBy>
  <cp:lastPrinted>2024-04-23T15:36:53Z</cp:lastPrinted>
  <dcterms:created xsi:type="dcterms:W3CDTF">2024-04-11T07:56:49Z</dcterms:created>
  <dcterms:modified xsi:type="dcterms:W3CDTF">2025-04-08T09:29:02Z</dcterms:modified>
</cp:coreProperties>
</file>